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315" activeTab="0"/>
  </bookViews>
  <sheets>
    <sheet name="Planilha1" sheetId="1" r:id="rId1"/>
  </sheets>
  <externalReferences>
    <externalReference r:id="rId4"/>
  </externalReferences>
  <definedNames>
    <definedName name="_xlfn.SINGLE" hidden="1">#NAME?</definedName>
    <definedName name="Import.DescLote" hidden="1">'[1]DADOS'!$F$17</definedName>
    <definedName name="ORÇAMENTO.BancoRef" hidden="1">'Planilha1'!$D$7</definedName>
    <definedName name="ORÇAMENTO.CustoUnitario" hidden="1">ROUND('Planilha1'!$Q1,15-13*'Planilha1'!$AB$7)</definedName>
    <definedName name="ORÇAMENTO.PrecoUnitarioLicitado" hidden="1">'Planilha1'!$AH1</definedName>
    <definedName name="REFERENCIA.Descricao" hidden="1">IF(ISNUMBER('Planilha1'!$AB1),OFFSET(INDIRECT(ORÇAMENTO.BancoRef),'Planilha1'!$AB1-1,3,1),'Planilha1'!$AB1)</definedName>
    <definedName name="REFERENCIA.Unidade" hidden="1">IF(ISNUMBER('Planilha1'!$AB1),OFFSET(INDIRECT(ORÇAMENTO.BancoRef),'Planilha1'!$AB1-1,4,1),"-")</definedName>
    <definedName name="SomaAgrup" hidden="1">SUMIF(OFFSET('Planilha1'!$A1,1,0,'Planilha1'!$B1),"S",OFFSET('Planilha1'!A1,1,0,'Planilha1'!$B1))</definedName>
    <definedName name="TIPOORCAMENTO" hidden="1">IF(VALUE('[1]MENU'!$O$3)=2,"Licitado","Proposto")</definedName>
    <definedName name="VTOTAL1" hidden="1">ROUND('Planilha1'!$P1*'Planilha1'!$S1,15-13*'Planilha1'!$AB$10)</definedName>
  </definedNames>
  <calcPr fullCalcOnLoad="1"/>
</workbook>
</file>

<file path=xl/sharedStrings.xml><?xml version="1.0" encoding="utf-8"?>
<sst xmlns="http://schemas.openxmlformats.org/spreadsheetml/2006/main" count="254" uniqueCount="73">
  <si>
    <t>Item</t>
  </si>
  <si>
    <t>Fonte</t>
  </si>
  <si>
    <t>Código</t>
  </si>
  <si>
    <t>Descrição</t>
  </si>
  <si>
    <t>Unidade</t>
  </si>
  <si>
    <t>SINAPI</t>
  </si>
  <si>
    <t>SERVIÇOS PRELIMINARES</t>
  </si>
  <si>
    <t>SERVIÇOS TÉCNICOS</t>
  </si>
  <si>
    <t>SINAPI-I</t>
  </si>
  <si>
    <t>2708</t>
  </si>
  <si>
    <t>SERVIÇOS INICIAIS</t>
  </si>
  <si>
    <t>10776</t>
  </si>
  <si>
    <t>10775</t>
  </si>
  <si>
    <t>93421</t>
  </si>
  <si>
    <t>99059</t>
  </si>
  <si>
    <t>Composição</t>
  </si>
  <si>
    <t>MOB01</t>
  </si>
  <si>
    <t>MOBILIZAÇÃO E DESMOBILIZAÇÃO</t>
  </si>
  <si>
    <t>DEMOLIÇÕES</t>
  </si>
  <si>
    <t>92966</t>
  </si>
  <si>
    <t>97629</t>
  </si>
  <si>
    <t>100947</t>
  </si>
  <si>
    <t>100948</t>
  </si>
  <si>
    <t>100945</t>
  </si>
  <si>
    <t>OBRAS DE TERRA</t>
  </si>
  <si>
    <t>90100</t>
  </si>
  <si>
    <t>93375</t>
  </si>
  <si>
    <t>INFRAESTRUTURA</t>
  </si>
  <si>
    <t>SAPATAS ISOLADAS</t>
  </si>
  <si>
    <t>96523</t>
  </si>
  <si>
    <t>COMP04</t>
  </si>
  <si>
    <t>4085</t>
  </si>
  <si>
    <t>COMP07</t>
  </si>
  <si>
    <t>94965</t>
  </si>
  <si>
    <t>103670</t>
  </si>
  <si>
    <t>93590</t>
  </si>
  <si>
    <t>93588</t>
  </si>
  <si>
    <t>MESOESTRUTURA</t>
  </si>
  <si>
    <t>PILARES</t>
  </si>
  <si>
    <t>92264</t>
  </si>
  <si>
    <t>92447</t>
  </si>
  <si>
    <t>CORTINAS</t>
  </si>
  <si>
    <t>92268</t>
  </si>
  <si>
    <t>92441</t>
  </si>
  <si>
    <t>SUPERESTRUTURA EM PRÉ-MOLDADOS E CONCRETO ARMADO</t>
  </si>
  <si>
    <t>FABRICAÇÃO E MONTAGEM DE ESTRUTURA DE CONCRETO ARMADO PRÉ-MOLDADO</t>
  </si>
  <si>
    <t>LONGARINAS DE CONCRETO ARMADO PRÉ-MOLDADO</t>
  </si>
  <si>
    <t>COMP09</t>
  </si>
  <si>
    <t>93287</t>
  </si>
  <si>
    <t>PLACAS TRELIÇADAS PRÉ-MOLDADAS PARA PONTE</t>
  </si>
  <si>
    <t>COMP02</t>
  </si>
  <si>
    <t>LAJE CAPEAMENTO</t>
  </si>
  <si>
    <t>94966</t>
  </si>
  <si>
    <t>VIGAS TRANSVERSINAS</t>
  </si>
  <si>
    <t>92266</t>
  </si>
  <si>
    <t>GUARDA-RODAS</t>
  </si>
  <si>
    <t>COMP03</t>
  </si>
  <si>
    <t>GUARDA-CORPOS</t>
  </si>
  <si>
    <t>COMP05</t>
  </si>
  <si>
    <t>Encargos sociais:</t>
  </si>
  <si>
    <t>Para elaboração deste orçamento, foram utilizados os encargos sociais do SINAPI para a Unidade da Federação indicada.</t>
  </si>
  <si>
    <t>Observações:</t>
  </si>
  <si>
    <t>H</t>
  </si>
  <si>
    <t>MÊS</t>
  </si>
  <si>
    <t>CHP</t>
  </si>
  <si>
    <t>M</t>
  </si>
  <si>
    <t>m³</t>
  </si>
  <si>
    <t>m</t>
  </si>
  <si>
    <t>m³Xkm</t>
  </si>
  <si>
    <t>TonXkm</t>
  </si>
  <si>
    <t>m²</t>
  </si>
  <si>
    <t>Unid</t>
  </si>
  <si>
    <t>Quant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</si>
</sst>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 shrinkToFit="1"/>
    </xf>
    <xf numFmtId="49" fontId="0" fillId="33" borderId="12" xfId="0" applyNumberForma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164" fontId="0" fillId="0" borderId="12" xfId="60" applyNumberFormat="1" applyFont="1" applyFill="1" applyBorder="1" applyAlignment="1" applyProtection="1">
      <alignment vertical="center" shrinkToFit="1"/>
      <protection/>
    </xf>
    <xf numFmtId="49" fontId="2" fillId="35" borderId="13" xfId="0" applyNumberFormat="1" applyFont="1" applyFill="1" applyBorder="1" applyAlignment="1">
      <alignment horizontal="center" vertical="center"/>
    </xf>
    <xf numFmtId="164" fontId="2" fillId="35" borderId="13" xfId="60" applyNumberFormat="1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left" vertical="center"/>
    </xf>
    <xf numFmtId="0" fontId="36" fillId="0" borderId="11" xfId="0" applyFont="1" applyBorder="1" applyAlignment="1">
      <alignment vertical="center" wrapText="1" shrinkToFit="1"/>
    </xf>
    <xf numFmtId="49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4" borderId="12" xfId="0" applyFont="1" applyFill="1" applyBorder="1" applyAlignment="1" applyProtection="1">
      <alignment horizontal="left" vertical="center" wrapText="1"/>
      <protection locked="0"/>
    </xf>
    <xf numFmtId="0" fontId="36" fillId="34" borderId="12" xfId="0" applyFont="1" applyFill="1" applyBorder="1" applyAlignment="1" applyProtection="1">
      <alignment horizontal="center" vertical="center" wrapText="1"/>
      <protection locked="0"/>
    </xf>
    <xf numFmtId="164" fontId="36" fillId="0" borderId="12" xfId="60" applyNumberFormat="1" applyFont="1" applyFill="1" applyBorder="1" applyAlignment="1" applyProtection="1">
      <alignment vertical="center" shrinkToFit="1"/>
      <protection/>
    </xf>
    <xf numFmtId="0" fontId="36" fillId="0" borderId="0" xfId="0" applyFont="1" applyAlignment="1">
      <alignment/>
    </xf>
    <xf numFmtId="164" fontId="37" fillId="0" borderId="12" xfId="60" applyNumberFormat="1" applyFont="1" applyFill="1" applyBorder="1" applyAlignment="1" applyProtection="1">
      <alignment vertical="center" shrinkToFit="1"/>
      <protection/>
    </xf>
    <xf numFmtId="0" fontId="2" fillId="35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34" borderId="1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7"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rgb="FFCC99FF"/>
          <bgColor rgb="FF969696"/>
        </patternFill>
      </fill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b/>
        <i val="0"/>
      </font>
      <fill>
        <patternFill patternType="solid">
          <fgColor rgb="FF99CCFF"/>
          <bgColor rgb="FFC0C0C0"/>
        </patternFill>
      </fill>
      <border/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  <dxf>
      <font>
        <b val="0"/>
        <color rgb="FFC0C0C0"/>
      </font>
      <fill>
        <patternFill patternType="solid">
          <fgColor rgb="FF99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Orca_ponte_Erval%20N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>
        <row r="17">
          <cell r="F17" t="str">
            <v>ERVAL NOVO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9.421875" style="0" customWidth="1"/>
    <col min="4" max="4" width="54.57421875" style="0" customWidth="1"/>
    <col min="5" max="5" width="6.140625" style="0" customWidth="1"/>
    <col min="6" max="6" width="7.28125" style="0" customWidth="1"/>
    <col min="7" max="7" width="7.140625" style="0" customWidth="1"/>
    <col min="8" max="8" width="11.4218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71</v>
      </c>
      <c r="F1" s="1" t="s">
        <v>72</v>
      </c>
      <c r="G1" s="1"/>
      <c r="H1" s="1"/>
    </row>
    <row r="2" spans="1:8" ht="15">
      <c r="A2" s="23" t="str">
        <f>Import.DescLote</f>
        <v>ERVAL NOVO</v>
      </c>
      <c r="B2" s="23"/>
      <c r="C2" s="23"/>
      <c r="D2" s="23"/>
      <c r="E2" s="9"/>
      <c r="F2" s="10"/>
      <c r="G2" s="10"/>
      <c r="H2" s="10">
        <f>H3+H24+H38+H61</f>
        <v>546536.8759</v>
      </c>
    </row>
    <row r="3" spans="1:8" ht="15.75">
      <c r="A3" s="15" t="str">
        <f>IF(OR($A3=0,#REF!=""),"-",CONCATENATE(#REF!&amp;".",IF(AND(#REF!&gt;=2,$A3&gt;=2),#REF!&amp;".",""),IF(AND(#REF!&gt;=3,$A3&gt;=3),#REF!&amp;".",""),IF(AND(#REF!&gt;=4,$A3&gt;=4),#REF!&amp;".",""),IF($A3="S",#REF!&amp;".","")))</f>
        <v>1.</v>
      </c>
      <c r="B3" s="16" t="s">
        <v>5</v>
      </c>
      <c r="C3" s="17"/>
      <c r="D3" s="18" t="s">
        <v>6</v>
      </c>
      <c r="E3" s="7"/>
      <c r="F3" s="8"/>
      <c r="G3" s="8"/>
      <c r="H3" s="22">
        <f>H4+H6</f>
        <v>23800.56</v>
      </c>
    </row>
    <row r="4" spans="1:8" s="21" customFormat="1" ht="15">
      <c r="A4" s="15" t="str">
        <f>IF(OR($A4=0,#REF!=""),"-",CONCATENATE(#REF!&amp;".",IF(AND(#REF!&gt;=2,$A4&gt;=2),#REF!&amp;".",""),IF(AND(#REF!&gt;=3,$A4&gt;=3),#REF!&amp;".",""),IF(AND(#REF!&gt;=4,$A4&gt;=4),#REF!&amp;".",""),IF($A4="S",#REF!&amp;".","")))</f>
        <v>1.1.</v>
      </c>
      <c r="B4" s="16" t="s">
        <v>5</v>
      </c>
      <c r="C4" s="17"/>
      <c r="D4" s="18" t="s">
        <v>7</v>
      </c>
      <c r="E4" s="19"/>
      <c r="F4" s="20"/>
      <c r="G4" s="20"/>
      <c r="H4" s="20">
        <f>H5</f>
        <v>5322.900000000001</v>
      </c>
    </row>
    <row r="5" spans="1:8" ht="15">
      <c r="A5" s="3" t="str">
        <f>IF(OR($A5=0,#REF!=""),"-",CONCATENATE(#REF!&amp;".",IF(AND(#REF!&gt;=2,$A5&gt;=2),#REF!&amp;".",""),IF(AND(#REF!&gt;=3,$A5&gt;=3),#REF!&amp;".",""),IF(AND(#REF!&gt;=4,$A5&gt;=4),#REF!&amp;".",""),IF($A5="S",#REF!&amp;".","")))</f>
        <v>1.1.0.1.</v>
      </c>
      <c r="B5" s="4" t="s">
        <v>8</v>
      </c>
      <c r="C5" s="5" t="s">
        <v>9</v>
      </c>
      <c r="D5" s="6" t="str">
        <f>IF($A5="S",REFERENCIA.Descricao,"(digite a descrição aqui)")</f>
        <v>ENGENHEIRO CIVIL DE OBRA SENIOR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5" s="7" t="s">
        <v>62</v>
      </c>
      <c r="F5" s="8">
        <v>30</v>
      </c>
      <c r="G5" s="8">
        <v>177.43</v>
      </c>
      <c r="H5" s="8">
        <f>F5*G5</f>
        <v>5322.900000000001</v>
      </c>
    </row>
    <row r="6" spans="1:8" s="21" customFormat="1" ht="15">
      <c r="A6" s="15" t="str">
        <f>IF(OR($A6=0,#REF!=""),"-",CONCATENATE(#REF!&amp;".",IF(AND(#REF!&gt;=2,$A6&gt;=2),#REF!&amp;".",""),IF(AND(#REF!&gt;=3,$A6&gt;=3),#REF!&amp;".",""),IF(AND(#REF!&gt;=4,$A6&gt;=4),#REF!&amp;".",""),IF($A6="S",#REF!&amp;".","")))</f>
        <v>1.2.</v>
      </c>
      <c r="B6" s="16" t="s">
        <v>5</v>
      </c>
      <c r="C6" s="17"/>
      <c r="D6" s="18" t="s">
        <v>10</v>
      </c>
      <c r="E6" s="19"/>
      <c r="F6" s="20"/>
      <c r="G6" s="20"/>
      <c r="H6" s="20">
        <f>SUM(H7:H11)</f>
        <v>18477.66</v>
      </c>
    </row>
    <row r="7" spans="1:8" ht="45">
      <c r="A7" s="3" t="str">
        <f>IF(OR($A7=0,#REF!=""),"-",CONCATENATE(#REF!&amp;".",IF(AND(#REF!&gt;=2,$A7&gt;=2),#REF!&amp;".",""),IF(AND(#REF!&gt;=3,$A7&gt;=3),#REF!&amp;".",""),IF(AND(#REF!&gt;=4,$A7&gt;=4),#REF!&amp;".",""),IF($A7="S",#REF!&amp;".","")))</f>
        <v>1.2.0.1.</v>
      </c>
      <c r="B7" s="4" t="s">
        <v>8</v>
      </c>
      <c r="C7" s="5" t="s">
        <v>11</v>
      </c>
      <c r="D7" s="6" t="str">
        <f>IF($A7="S",REFERENCIA.Descricao,"(digite a descrição aqui)")</f>
        <v>LOCACAO DE CONTAINER 2,30 X 6,00 M, ALT. 2,50 M, PARA ESCRITORIO, SEM DIVISORIAS INTERNAS E SEM SANITARIO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7" s="7" t="s">
        <v>63</v>
      </c>
      <c r="F7" s="8">
        <v>3</v>
      </c>
      <c r="G7" s="8">
        <v>525.75</v>
      </c>
      <c r="H7" s="8">
        <f aca="true" t="shared" si="0" ref="H7:H69">F7*G7</f>
        <v>1577.25</v>
      </c>
    </row>
    <row r="8" spans="1:8" ht="45">
      <c r="A8" s="3" t="str">
        <f>IF(OR($A8=0,#REF!=""),"-",CONCATENATE(#REF!&amp;".",IF(AND(#REF!&gt;=2,$A8&gt;=2),#REF!&amp;".",""),IF(AND(#REF!&gt;=3,$A8&gt;=3),#REF!&amp;".",""),IF(AND(#REF!&gt;=4,$A8&gt;=4),#REF!&amp;".",""),IF($A8="S",#REF!&amp;".","")))</f>
        <v>1.2.0.2.</v>
      </c>
      <c r="B8" s="4" t="s">
        <v>8</v>
      </c>
      <c r="C8" s="5" t="s">
        <v>12</v>
      </c>
      <c r="D8" s="6" t="str">
        <f>IF($A8="S",REFERENCIA.Descricao,"(digite a descrição aqui)")</f>
        <v>LOCACAO DE CONTAINER 2,30 X 6,00 M, ALT. 2,50 M, COM 1 SANITARIO, PARA ESCRITORIO, COMPLETO, SEM DIVISORIAS INTERNAS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8" s="7" t="s">
        <v>63</v>
      </c>
      <c r="F8" s="8">
        <v>3</v>
      </c>
      <c r="G8" s="8">
        <v>672.97</v>
      </c>
      <c r="H8" s="8">
        <f t="shared" si="0"/>
        <v>2018.91</v>
      </c>
    </row>
    <row r="9" spans="1:8" ht="30">
      <c r="A9" s="3" t="str">
        <f>IF(OR($A9=0,#REF!=""),"-",CONCATENATE(#REF!&amp;".",IF(AND(#REF!&gt;=2,$A9&gt;=2),#REF!&amp;".",""),IF(AND(#REF!&gt;=3,$A9&gt;=3),#REF!&amp;".",""),IF(AND(#REF!&gt;=4,$A9&gt;=4),#REF!&amp;".",""),IF($A9="S",#REF!&amp;".","")))</f>
        <v>1.2.0.3.</v>
      </c>
      <c r="B9" s="4" t="s">
        <v>5</v>
      </c>
      <c r="C9" s="5" t="s">
        <v>13</v>
      </c>
      <c r="D9" s="6" t="str">
        <f>IF($A9="S",REFERENCIA.Descricao,"(digite a descrição aqui)")</f>
        <v>GRUPO GERADOR REBOCÁVEL, POTÊNCIA 66 KVA, MOTOR A DIESEL - CHP DIURNO. AF_03/2016</v>
      </c>
      <c r="E9" s="7" t="s">
        <v>64</v>
      </c>
      <c r="F9" s="8">
        <v>90</v>
      </c>
      <c r="G9" s="8">
        <v>90.44</v>
      </c>
      <c r="H9" s="8">
        <f t="shared" si="0"/>
        <v>8139.599999999999</v>
      </c>
    </row>
    <row r="10" spans="1:8" ht="30">
      <c r="A10" s="3" t="str">
        <f>IF(OR($A10=0,#REF!=""),"-",CONCATENATE(#REF!&amp;".",IF(AND(#REF!&gt;=2,$A10&gt;=2),#REF!&amp;".",""),IF(AND(#REF!&gt;=3,$A10&gt;=3),#REF!&amp;".",""),IF(AND(#REF!&gt;=4,$A10&gt;=4),#REF!&amp;".",""),IF($A10="S",#REF!&amp;".","")))</f>
        <v>1.2.0.4.</v>
      </c>
      <c r="B10" s="4" t="s">
        <v>5</v>
      </c>
      <c r="C10" s="5" t="s">
        <v>14</v>
      </c>
      <c r="D10" s="6" t="str">
        <f>IF($A10="S",REFERENCIA.Descricao,"(digite a descrição aqui)")</f>
        <v>LOCACAO CONVENCIONAL DE OBRA, UTILIZANDO GABARITO DE TÁBUAS CORRIDAS PONTALETADAS A CADA 2,00M -  2 UTILIZAÇÕES. AF_10/2018</v>
      </c>
      <c r="E10" s="7" t="s">
        <v>65</v>
      </c>
      <c r="F10" s="8">
        <v>30</v>
      </c>
      <c r="G10" s="8">
        <v>60.09</v>
      </c>
      <c r="H10" s="8">
        <f t="shared" si="0"/>
        <v>1802.7</v>
      </c>
    </row>
    <row r="11" spans="1:8" ht="30">
      <c r="A11" s="3" t="str">
        <f>IF(OR($A11=0,#REF!=""),"-",CONCATENATE(#REF!&amp;".",IF(AND(#REF!&gt;=2,$A11&gt;=2),#REF!&amp;".",""),IF(AND(#REF!&gt;=3,$A11&gt;=3),#REF!&amp;".",""),IF(AND(#REF!&gt;=4,$A11&gt;=4),#REF!&amp;".",""),IF($A11="S",#REF!&amp;".","")))</f>
        <v>1.2.0.5.</v>
      </c>
      <c r="B11" s="4" t="s">
        <v>15</v>
      </c>
      <c r="C11" s="5" t="s">
        <v>16</v>
      </c>
      <c r="D11" s="6" t="s">
        <v>17</v>
      </c>
      <c r="E11" s="7" t="s">
        <v>4</v>
      </c>
      <c r="F11" s="8">
        <v>1</v>
      </c>
      <c r="G11" s="8">
        <v>4939.2</v>
      </c>
      <c r="H11" s="8">
        <f t="shared" si="0"/>
        <v>4939.2</v>
      </c>
    </row>
    <row r="12" spans="1:8" s="21" customFormat="1" ht="15">
      <c r="A12" s="15" t="str">
        <f>IF(OR($A12=0,#REF!=""),"-",CONCATENATE(#REF!&amp;".",IF(AND(#REF!&gt;=2,$A12&gt;=2),#REF!&amp;".",""),IF(AND(#REF!&gt;=3,$A12&gt;=3),#REF!&amp;".",""),IF(AND(#REF!&gt;=4,$A12&gt;=4),#REF!&amp;".",""),IF($A12="S",#REF!&amp;".","")))</f>
        <v>1.3.</v>
      </c>
      <c r="B12" s="16" t="s">
        <v>5</v>
      </c>
      <c r="C12" s="17"/>
      <c r="D12" s="18" t="s">
        <v>18</v>
      </c>
      <c r="E12" s="19"/>
      <c r="F12" s="20"/>
      <c r="G12" s="20"/>
      <c r="H12" s="8">
        <f t="shared" si="0"/>
        <v>0</v>
      </c>
    </row>
    <row r="13" spans="1:8" ht="30">
      <c r="A13" s="3" t="str">
        <f>IF(OR($A13=0,#REF!=""),"-",CONCATENATE(#REF!&amp;".",IF(AND(#REF!&gt;=2,$A13&gt;=2),#REF!&amp;".",""),IF(AND(#REF!&gt;=3,$A13&gt;=3),#REF!&amp;".",""),IF(AND(#REF!&gt;=4,$A13&gt;=4),#REF!&amp;".",""),IF($A13="S",#REF!&amp;".","")))</f>
        <v>-</v>
      </c>
      <c r="B13" s="4" t="s">
        <v>5</v>
      </c>
      <c r="C13" s="5" t="s">
        <v>19</v>
      </c>
      <c r="D13" s="6" t="str">
        <f>IF($A13="S",REFERENCIA.Descricao,"(digite a descrição aqui)")</f>
        <v>MARTELO PERFURADOR PNEUMÁTICO MANUAL, HASTE 25 X 75 MM, 21 KG - CHP DIURNO. AF_12/2015</v>
      </c>
      <c r="E13" s="7" t="str">
        <f>REFERENCIA.Unidade</f>
        <v>-</v>
      </c>
      <c r="F13" s="8"/>
      <c r="G13" s="8"/>
      <c r="H13" s="8">
        <f t="shared" si="0"/>
        <v>0</v>
      </c>
    </row>
    <row r="14" spans="1:8" ht="30">
      <c r="A14" s="3" t="str">
        <f>IF(OR($A14=0,#REF!=""),"-",CONCATENATE(#REF!&amp;".",IF(AND(#REF!&gt;=2,$A14&gt;=2),#REF!&amp;".",""),IF(AND(#REF!&gt;=3,$A14&gt;=3),#REF!&amp;".",""),IF(AND(#REF!&gt;=4,$A14&gt;=4),#REF!&amp;".",""),IF($A14="S",#REF!&amp;".","")))</f>
        <v>-</v>
      </c>
      <c r="B14" s="4" t="s">
        <v>5</v>
      </c>
      <c r="C14" s="5" t="s">
        <v>20</v>
      </c>
      <c r="D14" s="6" t="str">
        <f>IF($A14="S",REFERENCIA.Descricao,"(digite a descrição aqui)")</f>
        <v>DEMOLIÇÃO DE LAJES, DE FORMA MECANIZADA COM MARTELETE, SEM REAPROVEITAMENTO. AF_12/2017</v>
      </c>
      <c r="E14" s="7" t="str">
        <f aca="true" t="shared" si="1" ref="E14:E23">REFERENCIA.Unidade</f>
        <v>-</v>
      </c>
      <c r="F14" s="8"/>
      <c r="G14" s="8"/>
      <c r="H14" s="8">
        <f t="shared" si="0"/>
        <v>0</v>
      </c>
    </row>
    <row r="15" spans="1:8" ht="30">
      <c r="A15" s="3" t="str">
        <f>IF(OR($A15=0,#REF!=""),"-",CONCATENATE(#REF!&amp;".",IF(AND(#REF!&gt;=2,$A15&gt;=2),#REF!&amp;".",""),IF(AND(#REF!&gt;=3,$A15&gt;=3),#REF!&amp;".",""),IF(AND(#REF!&gt;=4,$A15&gt;=4),#REF!&amp;".",""),IF($A15="S",#REF!&amp;".","")))</f>
        <v>-</v>
      </c>
      <c r="B15" s="4" t="s">
        <v>5</v>
      </c>
      <c r="C15" s="5" t="s">
        <v>21</v>
      </c>
      <c r="D15" s="6" t="str">
        <f>IF($A15="S",REFERENCIA.Descricao,"(digite a descrição aqui)")</f>
        <v>TRANSPORTE COM CAMINHÃO CARROCERIA 9T, EM VIA URBANA PAVIMENTADA, DMT ATÉ 30KM (UNIDADE: TXKM). AF_07/2020</v>
      </c>
      <c r="E15" s="7" t="str">
        <f t="shared" si="1"/>
        <v>-</v>
      </c>
      <c r="F15" s="8"/>
      <c r="G15" s="8"/>
      <c r="H15" s="8">
        <f t="shared" si="0"/>
        <v>0</v>
      </c>
    </row>
    <row r="16" spans="1:8" ht="45">
      <c r="A16" s="3" t="str">
        <f>IF(OR($A16=0,#REF!=""),"-",CONCATENATE(#REF!&amp;".",IF(AND(#REF!&gt;=2,$A16&gt;=2),#REF!&amp;".",""),IF(AND(#REF!&gt;=3,$A16&gt;=3),#REF!&amp;".",""),IF(AND(#REF!&gt;=4,$A16&gt;=4),#REF!&amp;".",""),IF($A16="S",#REF!&amp;".","")))</f>
        <v>-</v>
      </c>
      <c r="B16" s="4" t="s">
        <v>5</v>
      </c>
      <c r="C16" s="5" t="s">
        <v>22</v>
      </c>
      <c r="D16" s="6" t="str">
        <f>IF($A16="S",REFERENCIA.Descricao,"(digite a descrição aqui)")</f>
        <v>TRANSPORTE COM CAMINHÃO CARROCERIA 9T, EM VIA URBANA PAVIMENTADA, ADICIONAL PARA DMT EXCEDENTE A 30 KM (UNIDADE: TXKM). AF_07/2020</v>
      </c>
      <c r="E16" s="7" t="str">
        <f t="shared" si="1"/>
        <v>-</v>
      </c>
      <c r="F16" s="8"/>
      <c r="G16" s="8"/>
      <c r="H16" s="8">
        <f t="shared" si="0"/>
        <v>0</v>
      </c>
    </row>
    <row r="17" spans="1:8" ht="30">
      <c r="A17" s="3" t="str">
        <f>IF(OR($A17=0,#REF!=""),"-",CONCATENATE(#REF!&amp;".",IF(AND(#REF!&gt;=2,$A17&gt;=2),#REF!&amp;".",""),IF(AND(#REF!&gt;=3,$A17&gt;=3),#REF!&amp;".",""),IF(AND(#REF!&gt;=4,$A17&gt;=4),#REF!&amp;".",""),IF($A17="S",#REF!&amp;".","")))</f>
        <v>-</v>
      </c>
      <c r="B17" s="4" t="s">
        <v>5</v>
      </c>
      <c r="C17" s="5" t="s">
        <v>23</v>
      </c>
      <c r="D17" s="6" t="str">
        <f>IF($A17="S",REFERENCIA.Descricao,"(digite a descrição aqui)")</f>
        <v>TRANSPORTE COM CAMINHÃO CARROCERIA 9T, EM VIA URBANA EM LEITO NATURAL (UNIDADE: TXKM). AF_07/2020</v>
      </c>
      <c r="E17" s="7" t="str">
        <f t="shared" si="1"/>
        <v>-</v>
      </c>
      <c r="F17" s="8"/>
      <c r="G17" s="8"/>
      <c r="H17" s="8">
        <f t="shared" si="0"/>
        <v>0</v>
      </c>
    </row>
    <row r="18" spans="1:8" ht="15">
      <c r="A18" s="15" t="str">
        <f>IF(OR($A18=0,#REF!=""),"-",CONCATENATE(#REF!&amp;".",IF(AND(#REF!&gt;=2,$A18&gt;=2),#REF!&amp;".",""),IF(AND(#REF!&gt;=3,$A18&gt;=3),#REF!&amp;".",""),IF(AND(#REF!&gt;=4,$A18&gt;=4),#REF!&amp;".",""),IF($A18="S",#REF!&amp;".","")))</f>
        <v>1.4.</v>
      </c>
      <c r="B18" s="16" t="s">
        <v>5</v>
      </c>
      <c r="C18" s="17"/>
      <c r="D18" s="18" t="s">
        <v>24</v>
      </c>
      <c r="E18" s="19" t="str">
        <f t="shared" si="1"/>
        <v>-</v>
      </c>
      <c r="F18" s="8"/>
      <c r="G18" s="8"/>
      <c r="H18" s="8">
        <f t="shared" si="0"/>
        <v>0</v>
      </c>
    </row>
    <row r="19" spans="1:8" ht="60">
      <c r="A19" s="3" t="str">
        <f>IF(OR($A19=0,#REF!=""),"-",CONCATENATE(#REF!&amp;".",IF(AND(#REF!&gt;=2,$A19&gt;=2),#REF!&amp;".",""),IF(AND(#REF!&gt;=3,$A19&gt;=3),#REF!&amp;".",""),IF(AND(#REF!&gt;=4,$A19&gt;=4),#REF!&amp;".",""),IF($A19="S",#REF!&amp;".","")))</f>
        <v>-</v>
      </c>
      <c r="B19" s="4" t="s">
        <v>5</v>
      </c>
      <c r="C19" s="5" t="s">
        <v>25</v>
      </c>
      <c r="D19" s="6" t="str">
        <f>IF($A19="S",REFERENCIA.Descricao,"(digite a descrição aqui)")</f>
        <v>ESCAVAÇÃO MECANIZADA DE VALA COM PROF. ATÉ 1,5 M (MÉDIA MONTANTE E JUSANTE/UMA COMPOSIÇÃO POR TRECHO), RETROESCAV. (0,26 M3), LARG. DE 0,8 M A 1,5 M, EM SOLO DE 1A CATEGORIA, EM LOCAIS COM ALTO NÍVEL DE INTERFERÊNCIA. AF_02/2021</v>
      </c>
      <c r="E19" s="7" t="str">
        <f t="shared" si="1"/>
        <v>-</v>
      </c>
      <c r="F19" s="8"/>
      <c r="G19" s="8"/>
      <c r="H19" s="8">
        <f t="shared" si="0"/>
        <v>0</v>
      </c>
    </row>
    <row r="20" spans="1:8" ht="60">
      <c r="A20" s="3" t="str">
        <f>IF(OR($A20=0,#REF!=""),"-",CONCATENATE(#REF!&amp;".",IF(AND(#REF!&gt;=2,$A20&gt;=2),#REF!&amp;".",""),IF(AND(#REF!&gt;=3,$A20&gt;=3),#REF!&amp;".",""),IF(AND(#REF!&gt;=4,$A20&gt;=4),#REF!&amp;".",""),IF($A20="S",#REF!&amp;".","")))</f>
        <v>-</v>
      </c>
      <c r="B20" s="4" t="s">
        <v>5</v>
      </c>
      <c r="C20" s="5" t="s">
        <v>26</v>
      </c>
      <c r="D20" s="6" t="str">
        <f>IF($A20="S",REFERENCIA.Descricao,"(digite a descrição aqui)")</f>
        <v>REATERRO MECANIZADO DE VALA COM RETROESCAVADEIRA (CAPACIDADE DA CAÇAMBA DA RETRO: 0,26 M³ / POTÊNCIA: 88 HP), LARGURA DE 0,8 A 1,5 M, PROFUNDIDADE ATÉ 1,5 M, COM SOLO DE 1ª CATEGORIA EM LOCAIS COM ALTO NÍVEL DE INTERFERÊNCIA. AF_04/2016</v>
      </c>
      <c r="E20" s="7" t="str">
        <f t="shared" si="1"/>
        <v>-</v>
      </c>
      <c r="F20" s="8"/>
      <c r="G20" s="8"/>
      <c r="H20" s="8">
        <f t="shared" si="0"/>
        <v>0</v>
      </c>
    </row>
    <row r="21" spans="1:8" ht="30">
      <c r="A21" s="3" t="str">
        <f>IF(OR($A21=0,#REF!=""),"-",CONCATENATE(#REF!&amp;".",IF(AND(#REF!&gt;=2,$A21&gt;=2),#REF!&amp;".",""),IF(AND(#REF!&gt;=3,$A21&gt;=3),#REF!&amp;".",""),IF(AND(#REF!&gt;=4,$A21&gt;=4),#REF!&amp;".",""),IF($A21="S",#REF!&amp;".","")))</f>
        <v>-</v>
      </c>
      <c r="B21" s="4" t="s">
        <v>5</v>
      </c>
      <c r="C21" s="5" t="s">
        <v>21</v>
      </c>
      <c r="D21" s="6" t="str">
        <f>IF($A21="S",REFERENCIA.Descricao,"(digite a descrição aqui)")</f>
        <v>TRANSPORTE COM CAMINHÃO CARROCERIA 9T, EM VIA URBANA PAVIMENTADA, DMT ATÉ 30KM (UNIDADE: TXKM). AF_07/2020</v>
      </c>
      <c r="E21" s="7" t="str">
        <f t="shared" si="1"/>
        <v>-</v>
      </c>
      <c r="F21" s="8"/>
      <c r="G21" s="8"/>
      <c r="H21" s="8">
        <f t="shared" si="0"/>
        <v>0</v>
      </c>
    </row>
    <row r="22" spans="1:8" ht="45">
      <c r="A22" s="3" t="str">
        <f>IF(OR($A22=0,#REF!=""),"-",CONCATENATE(#REF!&amp;".",IF(AND(#REF!&gt;=2,$A22&gt;=2),#REF!&amp;".",""),IF(AND(#REF!&gt;=3,$A22&gt;=3),#REF!&amp;".",""),IF(AND(#REF!&gt;=4,$A22&gt;=4),#REF!&amp;".",""),IF($A22="S",#REF!&amp;".","")))</f>
        <v>-</v>
      </c>
      <c r="B22" s="4" t="s">
        <v>5</v>
      </c>
      <c r="C22" s="5" t="s">
        <v>22</v>
      </c>
      <c r="D22" s="6" t="str">
        <f>IF($A22="S",REFERENCIA.Descricao,"(digite a descrição aqui)")</f>
        <v>TRANSPORTE COM CAMINHÃO CARROCERIA 9T, EM VIA URBANA PAVIMENTADA, ADICIONAL PARA DMT EXCEDENTE A 30 KM (UNIDADE: TXKM). AF_07/2020</v>
      </c>
      <c r="E22" s="7" t="str">
        <f t="shared" si="1"/>
        <v>-</v>
      </c>
      <c r="F22" s="8"/>
      <c r="G22" s="8"/>
      <c r="H22" s="8">
        <f t="shared" si="0"/>
        <v>0</v>
      </c>
    </row>
    <row r="23" spans="1:8" ht="30">
      <c r="A23" s="3" t="str">
        <f>IF(OR($A23=0,#REF!=""),"-",CONCATENATE(#REF!&amp;".",IF(AND(#REF!&gt;=2,$A23&gt;=2),#REF!&amp;".",""),IF(AND(#REF!&gt;=3,$A23&gt;=3),#REF!&amp;".",""),IF(AND(#REF!&gt;=4,$A23&gt;=4),#REF!&amp;".",""),IF($A23="S",#REF!&amp;".","")))</f>
        <v>-</v>
      </c>
      <c r="B23" s="4" t="s">
        <v>5</v>
      </c>
      <c r="C23" s="5" t="s">
        <v>23</v>
      </c>
      <c r="D23" s="6" t="str">
        <f>IF($A23="S",REFERENCIA.Descricao,"(digite a descrição aqui)")</f>
        <v>TRANSPORTE COM CAMINHÃO CARROCERIA 9T, EM VIA URBANA EM LEITO NATURAL (UNIDADE: TXKM). AF_07/2020</v>
      </c>
      <c r="E23" s="7" t="str">
        <f t="shared" si="1"/>
        <v>-</v>
      </c>
      <c r="F23" s="8"/>
      <c r="G23" s="8"/>
      <c r="H23" s="8">
        <f t="shared" si="0"/>
        <v>0</v>
      </c>
    </row>
    <row r="24" spans="1:8" s="21" customFormat="1" ht="15">
      <c r="A24" s="15" t="str">
        <f>IF(OR($A24=0,#REF!=""),"-",CONCATENATE(#REF!&amp;".",IF(AND(#REF!&gt;=2,$A24&gt;=2),#REF!&amp;".",""),IF(AND(#REF!&gt;=3,$A24&gt;=3),#REF!&amp;".",""),IF(AND(#REF!&gt;=4,$A24&gt;=4),#REF!&amp;".",""),IF($A24="S",#REF!&amp;".","")))</f>
        <v>2.</v>
      </c>
      <c r="B24" s="16" t="s">
        <v>5</v>
      </c>
      <c r="C24" s="17"/>
      <c r="D24" s="18" t="s">
        <v>27</v>
      </c>
      <c r="E24" s="19" t="str">
        <f>REFERENCIA.Unidade</f>
        <v>-</v>
      </c>
      <c r="F24" s="20"/>
      <c r="G24" s="20"/>
      <c r="H24" s="20">
        <f>H25</f>
        <v>75716.0355</v>
      </c>
    </row>
    <row r="25" spans="1:8" s="21" customFormat="1" ht="15">
      <c r="A25" s="15" t="str">
        <f>IF(OR($A25=0,#REF!=""),"-",CONCATENATE(#REF!&amp;".",IF(AND(#REF!&gt;=2,$A25&gt;=2),#REF!&amp;".",""),IF(AND(#REF!&gt;=3,$A25&gt;=3),#REF!&amp;".",""),IF(AND(#REF!&gt;=4,$A25&gt;=4),#REF!&amp;".",""),IF($A25="S",#REF!&amp;".","")))</f>
        <v>2.1.</v>
      </c>
      <c r="B25" s="16" t="s">
        <v>5</v>
      </c>
      <c r="C25" s="17"/>
      <c r="D25" s="18" t="s">
        <v>28</v>
      </c>
      <c r="E25" s="19" t="str">
        <f>REFERENCIA.Unidade</f>
        <v>-</v>
      </c>
      <c r="F25" s="20"/>
      <c r="G25" s="20"/>
      <c r="H25" s="20">
        <f>SUM(H26:H37)</f>
        <v>75716.0355</v>
      </c>
    </row>
    <row r="26" spans="1:8" ht="30">
      <c r="A26" s="3" t="str">
        <f>IF(OR($A26=0,#REF!=""),"-",CONCATENATE(#REF!&amp;".",IF(AND(#REF!&gt;=2,$A26&gt;=2),#REF!&amp;".",""),IF(AND(#REF!&gt;=3,$A26&gt;=3),#REF!&amp;".",""),IF(AND(#REF!&gt;=4,$A26&gt;=4),#REF!&amp;".",""),IF($A26="S",#REF!&amp;".","")))</f>
        <v>2.1.0.1.</v>
      </c>
      <c r="B26" s="4" t="s">
        <v>5</v>
      </c>
      <c r="C26" s="5" t="s">
        <v>29</v>
      </c>
      <c r="D26" s="6" t="str">
        <f aca="true" t="shared" si="2" ref="D26:D37">IF($A26="S",REFERENCIA.Descricao,"(digite a descrição aqui)")</f>
        <v>ESCAVAÇÃO MANUAL PARA BLOCO DE COROAMENTO OU SAPATA (INCLUINDO ESCAVAÇÃO PARA COLOCAÇÃO DE FÔRMAS). AF_06/2017</v>
      </c>
      <c r="E26" s="7" t="s">
        <v>66</v>
      </c>
      <c r="F26" s="8">
        <v>3.93</v>
      </c>
      <c r="G26" s="8">
        <v>118.17</v>
      </c>
      <c r="H26" s="8">
        <f t="shared" si="0"/>
        <v>464.40810000000005</v>
      </c>
    </row>
    <row r="27" spans="1:8" ht="30">
      <c r="A27" s="3" t="str">
        <f>IF(OR($A27=0,#REF!=""),"-",CONCATENATE(#REF!&amp;".",IF(AND(#REF!&gt;=2,$A27&gt;=2),#REF!&amp;".",""),IF(AND(#REF!&gt;=3,$A27&gt;=3),#REF!&amp;".",""),IF(AND(#REF!&gt;=4,$A27&gt;=4),#REF!&amp;".",""),IF($A27="S",#REF!&amp;".","")))</f>
        <v>2.1.0.2.</v>
      </c>
      <c r="B27" s="4" t="s">
        <v>15</v>
      </c>
      <c r="C27" s="5" t="s">
        <v>30</v>
      </c>
      <c r="D27" s="6" t="str">
        <f t="shared" si="2"/>
        <v>ENSECADEIRA DE CONCRETO ARMADO</v>
      </c>
      <c r="E27" s="7" t="s">
        <v>67</v>
      </c>
      <c r="F27" s="8">
        <v>43.96</v>
      </c>
      <c r="G27" s="8">
        <v>469.04</v>
      </c>
      <c r="H27" s="8">
        <f t="shared" si="0"/>
        <v>20618.9984</v>
      </c>
    </row>
    <row r="28" spans="1:8" ht="60">
      <c r="A28" s="3" t="str">
        <f>IF(OR($A28=0,#REF!=""),"-",CONCATENATE(#REF!&amp;".",IF(AND(#REF!&gt;=2,$A28&gt;=2),#REF!&amp;".",""),IF(AND(#REF!&gt;=3,$A28&gt;=3),#REF!&amp;".",""),IF(AND(#REF!&gt;=4,$A28&gt;=4),#REF!&amp;".",""),IF($A28="S",#REF!&amp;".","")))</f>
        <v>2.1.0.3.</v>
      </c>
      <c r="B28" s="4" t="s">
        <v>8</v>
      </c>
      <c r="C28" s="5" t="s">
        <v>31</v>
      </c>
      <c r="D28" s="6" t="str">
        <f t="shared" si="2"/>
        <v>LOCACAO DE BOMBA SUBMERSIVEL PARA DRENAGEM E ESGOTAMENTO, MOTOR ELETRICO TRIFASICO, POTENCIA DE 4 CV, DIAMETRO DE RECALQUE DE 3". FAIXA DE OPERACAO Q=60 M3/H (+ OU - 1 M3/H) E AMT=2 M, Q=11 M3/H (+ OU - 1 M3/H) E AMT = 23 M (+ OU - 1 M)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28" s="7" t="s">
        <v>62</v>
      </c>
      <c r="F28" s="8">
        <v>10</v>
      </c>
      <c r="G28" s="8">
        <v>2.48</v>
      </c>
      <c r="H28" s="8">
        <f t="shared" si="0"/>
        <v>24.8</v>
      </c>
    </row>
    <row r="29" spans="1:8" ht="30">
      <c r="A29" s="3" t="str">
        <f>IF(OR($A29=0,#REF!=""),"-",CONCATENATE(#REF!&amp;".",IF(AND(#REF!&gt;=2,$A29&gt;=2),#REF!&amp;".",""),IF(AND(#REF!&gt;=3,$A29&gt;=3),#REF!&amp;".",""),IF(AND(#REF!&gt;=4,$A29&gt;=4),#REF!&amp;".",""),IF($A29="S",#REF!&amp;".","")))</f>
        <v>2.1.0.4.</v>
      </c>
      <c r="B29" s="4" t="s">
        <v>5</v>
      </c>
      <c r="C29" s="5" t="s">
        <v>19</v>
      </c>
      <c r="D29" s="6" t="str">
        <f>IF($A29="S",REFERENCIA.Descricao,"(digite a descrição aqui)")</f>
        <v>MARTELO PERFURADOR PNEUMÁTICO MANUAL, HASTE 25 X 75 MM, 21 KG - CHP DIURNO. AF_12/2015</v>
      </c>
      <c r="E29" s="7" t="s">
        <v>64</v>
      </c>
      <c r="F29" s="8">
        <v>80</v>
      </c>
      <c r="G29" s="8">
        <v>32.76</v>
      </c>
      <c r="H29" s="8">
        <f t="shared" si="0"/>
        <v>2620.7999999999997</v>
      </c>
    </row>
    <row r="30" spans="1:8" ht="30">
      <c r="A30" s="3" t="str">
        <f>IF(OR($A30=0,#REF!=""),"-",CONCATENATE(#REF!&amp;".",IF(AND(#REF!&gt;=2,$A30&gt;=2),#REF!&amp;".",""),IF(AND(#REF!&gt;=3,$A30&gt;=3),#REF!&amp;".",""),IF(AND(#REF!&gt;=4,$A30&gt;=4),#REF!&amp;".",""),IF($A30="S",#REF!&amp;".","")))</f>
        <v>2.1.0.5.</v>
      </c>
      <c r="B30" s="4" t="s">
        <v>15</v>
      </c>
      <c r="C30" s="5" t="s">
        <v>32</v>
      </c>
      <c r="D30" s="6" t="str">
        <f>IF($A30="S",REFERENCIA.Descricao,"(digite a descrição aqui)")</f>
        <v>ARMAÇÃO DE AÇO POR M3 DE CONCRETO</v>
      </c>
      <c r="E30" s="7" t="s">
        <v>4</v>
      </c>
      <c r="F30" s="8">
        <v>19.63</v>
      </c>
      <c r="G30" s="8">
        <v>1318.77</v>
      </c>
      <c r="H30" s="8">
        <f t="shared" si="0"/>
        <v>25887.4551</v>
      </c>
    </row>
    <row r="31" spans="1:8" ht="30">
      <c r="A31" s="3" t="str">
        <f>IF(OR($A31=0,#REF!=""),"-",CONCATENATE(#REF!&amp;".",IF(AND(#REF!&gt;=2,$A31&gt;=2),#REF!&amp;".",""),IF(AND(#REF!&gt;=3,$A31&gt;=3),#REF!&amp;".",""),IF(AND(#REF!&gt;=4,$A31&gt;=4),#REF!&amp;".",""),IF($A31="S",#REF!&amp;".","")))</f>
        <v>2.1.0.6.</v>
      </c>
      <c r="B31" s="4" t="s">
        <v>5</v>
      </c>
      <c r="C31" s="5" t="s">
        <v>33</v>
      </c>
      <c r="D31" s="6" t="str">
        <f t="shared" si="2"/>
        <v>CONCRETO FCK = 25MPA, TRAÇO 1:2,3:2,7 (EM MASSA SECA DE CIMENTO/ AREIA MÉDIA/ BRITA 1) - PREPARO MECÂNICO COM BETONEIRA 400 L. AF_05/2021</v>
      </c>
      <c r="E31" s="7" t="s">
        <v>66</v>
      </c>
      <c r="F31" s="8">
        <v>19.63</v>
      </c>
      <c r="G31" s="8">
        <v>605.43</v>
      </c>
      <c r="H31" s="8">
        <f t="shared" si="0"/>
        <v>11884.5909</v>
      </c>
    </row>
    <row r="32" spans="1:8" ht="30">
      <c r="A32" s="3" t="str">
        <f>IF(OR($A32=0,#REF!=""),"-",CONCATENATE(#REF!&amp;".",IF(AND(#REF!&gt;=2,$A32&gt;=2),#REF!&amp;".",""),IF(AND(#REF!&gt;=3,$A32&gt;=3),#REF!&amp;".",""),IF(AND(#REF!&gt;=4,$A32&gt;=4),#REF!&amp;".",""),IF($A32="S",#REF!&amp;".","")))</f>
        <v>2.1.0.7.</v>
      </c>
      <c r="B32" s="4" t="s">
        <v>5</v>
      </c>
      <c r="C32" s="5" t="s">
        <v>34</v>
      </c>
      <c r="D32" s="6" t="str">
        <f t="shared" si="2"/>
        <v>LANÇAMENTO COM USO DE BALDES, ADENSAMENTO E ACABAMENTO DE CONCRETO EM ESTRUTURAS. AF_02/2022</v>
      </c>
      <c r="E32" s="7" t="s">
        <v>66</v>
      </c>
      <c r="F32" s="8">
        <v>19.63</v>
      </c>
      <c r="G32" s="8">
        <v>352.1</v>
      </c>
      <c r="H32" s="8">
        <f t="shared" si="0"/>
        <v>6911.723</v>
      </c>
    </row>
    <row r="33" spans="1:8" ht="45">
      <c r="A33" s="3" t="str">
        <f>IF(OR($A33=0,#REF!=""),"-",CONCATENATE(#REF!&amp;".",IF(AND(#REF!&gt;=2,$A33&gt;=2),#REF!&amp;".",""),IF(AND(#REF!&gt;=3,$A33&gt;=3),#REF!&amp;".",""),IF(AND(#REF!&gt;=4,$A33&gt;=4),#REF!&amp;".",""),IF($A33="S",#REF!&amp;".","")))</f>
        <v>2.1.0.8.</v>
      </c>
      <c r="B33" s="4" t="s">
        <v>5</v>
      </c>
      <c r="C33" s="5" t="s">
        <v>35</v>
      </c>
      <c r="D33" s="6" t="str">
        <f t="shared" si="2"/>
        <v>TRANSPORTE COM CAMINHÃO BASCULANTE DE 10 M³, EM VIA URBANA PAVIMENTADA, ADICIONAL PARA DMT EXCEDENTE A 30 KM (UNIDADE: M3XKM). AF_07/2020</v>
      </c>
      <c r="E33" s="7" t="s">
        <v>68</v>
      </c>
      <c r="F33" s="8">
        <v>4710</v>
      </c>
      <c r="G33" s="8">
        <v>1.16</v>
      </c>
      <c r="H33" s="8">
        <f t="shared" si="0"/>
        <v>5463.599999999999</v>
      </c>
    </row>
    <row r="34" spans="1:8" ht="30">
      <c r="A34" s="3" t="str">
        <f>IF(OR($A34=0,#REF!=""),"-",CONCATENATE(#REF!&amp;".",IF(AND(#REF!&gt;=2,$A34&gt;=2),#REF!&amp;".",""),IF(AND(#REF!&gt;=3,$A34&gt;=3),#REF!&amp;".",""),IF(AND(#REF!&gt;=4,$A34&gt;=4),#REF!&amp;".",""),IF($A34="S",#REF!&amp;".","")))</f>
        <v>2.1.0.9.</v>
      </c>
      <c r="B34" s="4" t="s">
        <v>5</v>
      </c>
      <c r="C34" s="5" t="s">
        <v>36</v>
      </c>
      <c r="D34" s="6" t="str">
        <f t="shared" si="2"/>
        <v>TRANSPORTE COM CAMINHÃO BASCULANTE DE 10 M³, EM VIA URBANA EM LEITO NATURAL (UNIDADE: M3XKM). AF_07/2020</v>
      </c>
      <c r="E34" s="7" t="str">
        <f>E33</f>
        <v>m³Xkm</v>
      </c>
      <c r="F34" s="8">
        <v>157</v>
      </c>
      <c r="G34" s="8">
        <v>3.73</v>
      </c>
      <c r="H34" s="8">
        <f t="shared" si="0"/>
        <v>585.61</v>
      </c>
    </row>
    <row r="35" spans="1:8" ht="45">
      <c r="A35" s="3" t="str">
        <f>IF(OR($A35=0,#REF!=""),"-",CONCATENATE(#REF!&amp;".",IF(AND(#REF!&gt;=2,$A35&gt;=2),#REF!&amp;".",""),IF(AND(#REF!&gt;=3,$A35&gt;=3),#REF!&amp;".",""),IF(AND(#REF!&gt;=4,$A35&gt;=4),#REF!&amp;".",""),IF($A35="S",#REF!&amp;".","")))</f>
        <v>2.1.0.10.</v>
      </c>
      <c r="B35" s="4" t="s">
        <v>5</v>
      </c>
      <c r="C35" s="5" t="s">
        <v>35</v>
      </c>
      <c r="D35" s="6" t="str">
        <f t="shared" si="2"/>
        <v>TRANSPORTE COM CAMINHÃO BASCULANTE DE 10 M³, EM VIA URBANA PAVIMENTADA, ADICIONAL PARA DMT EXCEDENTE A 30 KM (UNIDADE: M3XKM). AF_07/2020</v>
      </c>
      <c r="E35" s="7" t="str">
        <f>E34</f>
        <v>m³Xkm</v>
      </c>
      <c r="F35" s="8">
        <v>314</v>
      </c>
      <c r="G35" s="8">
        <v>1.16</v>
      </c>
      <c r="H35" s="8">
        <f t="shared" si="0"/>
        <v>364.23999999999995</v>
      </c>
    </row>
    <row r="36" spans="1:8" ht="30">
      <c r="A36" s="3" t="str">
        <f>IF(OR($A36=0,#REF!=""),"-",CONCATENATE(#REF!&amp;".",IF(AND(#REF!&gt;=2,$A36&gt;=2),#REF!&amp;".",""),IF(AND(#REF!&gt;=3,$A36&gt;=3),#REF!&amp;".",""),IF(AND(#REF!&gt;=4,$A36&gt;=4),#REF!&amp;".",""),IF($A36="S",#REF!&amp;".","")))</f>
        <v>2.1.0.11.</v>
      </c>
      <c r="B36" s="4" t="s">
        <v>5</v>
      </c>
      <c r="C36" s="5" t="s">
        <v>36</v>
      </c>
      <c r="D36" s="6" t="str">
        <f t="shared" si="2"/>
        <v>TRANSPORTE COM CAMINHÃO BASCULANTE DE 10 M³, EM VIA URBANA EM LEITO NATURAL (UNIDADE: M3XKM). AF_07/2020</v>
      </c>
      <c r="E36" s="7" t="str">
        <f>E35</f>
        <v>m³Xkm</v>
      </c>
      <c r="F36" s="8">
        <v>157</v>
      </c>
      <c r="G36" s="8">
        <v>3.73</v>
      </c>
      <c r="H36" s="8">
        <f t="shared" si="0"/>
        <v>585.61</v>
      </c>
    </row>
    <row r="37" spans="1:8" ht="30">
      <c r="A37" s="3" t="str">
        <f>IF(OR($A37=0,#REF!=""),"-",CONCATENATE(#REF!&amp;".",IF(AND(#REF!&gt;=2,$A37&gt;=2),#REF!&amp;".",""),IF(AND(#REF!&gt;=3,$A37&gt;=3),#REF!&amp;".",""),IF(AND(#REF!&gt;=4,$A37&gt;=4),#REF!&amp;".",""),IF($A37="S",#REF!&amp;".","")))</f>
        <v>2.1.0.12.</v>
      </c>
      <c r="B37" s="4" t="s">
        <v>5</v>
      </c>
      <c r="C37" s="5" t="s">
        <v>23</v>
      </c>
      <c r="D37" s="6" t="str">
        <f t="shared" si="2"/>
        <v>TRANSPORTE COM CAMINHÃO CARROCERIA 9T, EM VIA URBANA EM LEITO NATURAL (UNIDADE: TXKM). AF_07/2020</v>
      </c>
      <c r="E37" s="7" t="s">
        <v>69</v>
      </c>
      <c r="F37" s="8">
        <v>90</v>
      </c>
      <c r="G37" s="8">
        <v>3.38</v>
      </c>
      <c r="H37" s="8">
        <f t="shared" si="0"/>
        <v>304.2</v>
      </c>
    </row>
    <row r="38" spans="1:8" s="21" customFormat="1" ht="15">
      <c r="A38" s="15" t="str">
        <f>IF(OR($A38=0,#REF!=""),"-",CONCATENATE(#REF!&amp;".",IF(AND(#REF!&gt;=2,$A38&gt;=2),#REF!&amp;".",""),IF(AND(#REF!&gt;=3,$A38&gt;=3),#REF!&amp;".",""),IF(AND(#REF!&gt;=4,$A38&gt;=4),#REF!&amp;".",""),IF($A38="S",#REF!&amp;".","")))</f>
        <v>3.</v>
      </c>
      <c r="B38" s="16" t="s">
        <v>5</v>
      </c>
      <c r="C38" s="17"/>
      <c r="D38" s="18" t="s">
        <v>37</v>
      </c>
      <c r="E38" s="19" t="str">
        <f>REFERENCIA.Unidade</f>
        <v>-</v>
      </c>
      <c r="F38" s="20"/>
      <c r="G38" s="20"/>
      <c r="H38" s="20">
        <f>H39+H50</f>
        <v>238940.026</v>
      </c>
    </row>
    <row r="39" spans="1:8" s="21" customFormat="1" ht="15">
      <c r="A39" s="15" t="str">
        <f>IF(OR($A39=0,#REF!=""),"-",CONCATENATE(#REF!&amp;".",IF(AND(#REF!&gt;=2,$A39&gt;=2),#REF!&amp;".",""),IF(AND(#REF!&gt;=3,$A39&gt;=3),#REF!&amp;".",""),IF(AND(#REF!&gt;=4,$A39&gt;=4),#REF!&amp;".",""),IF($A39="S",#REF!&amp;".","")))</f>
        <v>3.1.</v>
      </c>
      <c r="B39" s="16" t="s">
        <v>5</v>
      </c>
      <c r="C39" s="17"/>
      <c r="D39" s="18" t="s">
        <v>38</v>
      </c>
      <c r="E39" s="19" t="str">
        <f>REFERENCIA.Unidade</f>
        <v>-</v>
      </c>
      <c r="F39" s="20"/>
      <c r="G39" s="20"/>
      <c r="H39" s="20">
        <f>SUM(H40:H49)-0.01</f>
        <v>56031.75000000001</v>
      </c>
    </row>
    <row r="40" spans="1:8" ht="30">
      <c r="A40" s="3" t="str">
        <f>IF(OR($A40=0,#REF!=""),"-",CONCATENATE(#REF!&amp;".",IF(AND(#REF!&gt;=2,$A40&gt;=2),#REF!&amp;".",""),IF(AND(#REF!&gt;=3,$A40&gt;=3),#REF!&amp;".",""),IF(AND(#REF!&gt;=4,$A40&gt;=4),#REF!&amp;".",""),IF($A40="S",#REF!&amp;".","")))</f>
        <v>3.1.0.1.</v>
      </c>
      <c r="B40" s="4" t="s">
        <v>5</v>
      </c>
      <c r="C40" s="5" t="s">
        <v>39</v>
      </c>
      <c r="D40" s="6" t="str">
        <f aca="true" t="shared" si="3" ref="D40:D49">IF($A40="S",REFERENCIA.Descricao,"(digite a descrição aqui)")</f>
        <v>FABRICAÇÃO DE FÔRMA PARA PILARES E ESTRUTURAS SIMILARES, EM CHAPA DE MADEIRA COMPENSADA PLASTIFICADA, E = 18 MM. AF_09/2020</v>
      </c>
      <c r="E40" s="7" t="s">
        <v>70</v>
      </c>
      <c r="F40" s="8">
        <v>46.8</v>
      </c>
      <c r="G40" s="8">
        <v>343.58</v>
      </c>
      <c r="H40" s="8">
        <f t="shared" si="0"/>
        <v>16079.543999999998</v>
      </c>
    </row>
    <row r="41" spans="1:8" ht="45">
      <c r="A41" s="3" t="str">
        <f>IF(OR($A41=0,#REF!=""),"-",CONCATENATE(#REF!&amp;".",IF(AND(#REF!&gt;=2,$A41&gt;=2),#REF!&amp;".",""),IF(AND(#REF!&gt;=3,$A41&gt;=3),#REF!&amp;".",""),IF(AND(#REF!&gt;=4,$A41&gt;=4),#REF!&amp;".",""),IF($A41="S",#REF!&amp;".","")))</f>
        <v>3.1.0.2.</v>
      </c>
      <c r="B41" s="4" t="s">
        <v>5</v>
      </c>
      <c r="C41" s="5" t="s">
        <v>40</v>
      </c>
      <c r="D41" s="6" t="str">
        <f t="shared" si="3"/>
        <v>MONTAGEM E DESMONTAGEM DE FÔRMA DE VIGA, ESCORAMENTO COM PONTALETE DE MADEIRA, PÉ-DIREITO SIMPLES, EM MADEIRA SERRADA, 2 UTILIZAÇÕES. AF_09/2020</v>
      </c>
      <c r="E41" s="7" t="s">
        <v>70</v>
      </c>
      <c r="F41" s="8">
        <v>46.8</v>
      </c>
      <c r="G41" s="8">
        <v>199.1</v>
      </c>
      <c r="H41" s="8">
        <f t="shared" si="0"/>
        <v>9317.88</v>
      </c>
    </row>
    <row r="42" spans="1:8" ht="30">
      <c r="A42" s="3" t="str">
        <f>IF(OR($A42=0,#REF!=""),"-",CONCATENATE(#REF!&amp;".",IF(AND(#REF!&gt;=2,$A42&gt;=2),#REF!&amp;".",""),IF(AND(#REF!&gt;=3,$A42&gt;=3),#REF!&amp;".",""),IF(AND(#REF!&gt;=4,$A42&gt;=4),#REF!&amp;".",""),IF($A42="S",#REF!&amp;".","")))</f>
        <v>3.1.0.3.</v>
      </c>
      <c r="B42" s="4" t="s">
        <v>15</v>
      </c>
      <c r="C42" s="5" t="s">
        <v>32</v>
      </c>
      <c r="D42" s="6" t="str">
        <f>IF($A42="S",REFERENCIA.Descricao,"(digite a descrição aqui)")</f>
        <v>ARMAÇÃO DE AÇO POR M3 DE CONCRETO</v>
      </c>
      <c r="E42" s="7" t="s">
        <v>4</v>
      </c>
      <c r="F42" s="8">
        <v>11.52</v>
      </c>
      <c r="G42" s="8">
        <v>1318.77</v>
      </c>
      <c r="H42" s="8">
        <f t="shared" si="0"/>
        <v>15192.230399999999</v>
      </c>
    </row>
    <row r="43" spans="1:8" ht="30">
      <c r="A43" s="3" t="str">
        <f>IF(OR($A43=0,#REF!=""),"-",CONCATENATE(#REF!&amp;".",IF(AND(#REF!&gt;=2,$A43&gt;=2),#REF!&amp;".",""),IF(AND(#REF!&gt;=3,$A43&gt;=3),#REF!&amp;".",""),IF(AND(#REF!&gt;=4,$A43&gt;=4),#REF!&amp;".",""),IF($A43="S",#REF!&amp;".","")))</f>
        <v>3.1.0.4.</v>
      </c>
      <c r="B43" s="4" t="s">
        <v>5</v>
      </c>
      <c r="C43" s="5" t="s">
        <v>33</v>
      </c>
      <c r="D43" s="6" t="str">
        <f t="shared" si="3"/>
        <v>CONCRETO FCK = 25MPA, TRAÇO 1:2,3:2,7 (EM MASSA SECA DE CIMENTO/ AREIA MÉDIA/ BRITA 1) - PREPARO MECÂNICO COM BETONEIRA 400 L. AF_05/2021</v>
      </c>
      <c r="E43" s="7" t="s">
        <v>66</v>
      </c>
      <c r="F43" s="8">
        <v>11.52</v>
      </c>
      <c r="G43" s="8">
        <v>605.43</v>
      </c>
      <c r="H43" s="8">
        <f t="shared" si="0"/>
        <v>6974.553599999999</v>
      </c>
    </row>
    <row r="44" spans="1:8" ht="30">
      <c r="A44" s="3" t="str">
        <f>IF(OR($A44=0,#REF!=""),"-",CONCATENATE(#REF!&amp;".",IF(AND(#REF!&gt;=2,$A44&gt;=2),#REF!&amp;".",""),IF(AND(#REF!&gt;=3,$A44&gt;=3),#REF!&amp;".",""),IF(AND(#REF!&gt;=4,$A44&gt;=4),#REF!&amp;".",""),IF($A44="S",#REF!&amp;".","")))</f>
        <v>3.1.0.5.</v>
      </c>
      <c r="B44" s="4" t="s">
        <v>5</v>
      </c>
      <c r="C44" s="5" t="s">
        <v>34</v>
      </c>
      <c r="D44" s="6" t="str">
        <f t="shared" si="3"/>
        <v>LANÇAMENTO COM USO DE BALDES, ADENSAMENTO E ACABAMENTO DE CONCRETO EM ESTRUTURAS. AF_02/2022</v>
      </c>
      <c r="E44" s="7" t="s">
        <v>66</v>
      </c>
      <c r="F44" s="8">
        <v>11.52</v>
      </c>
      <c r="G44" s="8">
        <v>352.1</v>
      </c>
      <c r="H44" s="8">
        <f t="shared" si="0"/>
        <v>4056.192</v>
      </c>
    </row>
    <row r="45" spans="1:8" ht="45">
      <c r="A45" s="3" t="str">
        <f>IF(OR($A45=0,#REF!=""),"-",CONCATENATE(#REF!&amp;".",IF(AND(#REF!&gt;=2,$A45&gt;=2),#REF!&amp;".",""),IF(AND(#REF!&gt;=3,$A45&gt;=3),#REF!&amp;".",""),IF(AND(#REF!&gt;=4,$A45&gt;=4),#REF!&amp;".",""),IF($A45="S",#REF!&amp;".","")))</f>
        <v>3.1.0.6.</v>
      </c>
      <c r="B45" s="4" t="s">
        <v>5</v>
      </c>
      <c r="C45" s="5" t="s">
        <v>35</v>
      </c>
      <c r="D45" s="6" t="str">
        <f t="shared" si="3"/>
        <v>TRANSPORTE COM CAMINHÃO BASCULANTE DE 10 M³, EM VIA URBANA PAVIMENTADA, ADICIONAL PARA DMT EXCEDENTE A 30 KM (UNIDADE: M3XKM). AF_07/2020</v>
      </c>
      <c r="E45" s="7" t="s">
        <v>68</v>
      </c>
      <c r="F45" s="8">
        <v>2765</v>
      </c>
      <c r="G45" s="8">
        <v>1.16</v>
      </c>
      <c r="H45" s="8">
        <f t="shared" si="0"/>
        <v>3207.3999999999996</v>
      </c>
    </row>
    <row r="46" spans="1:8" ht="30">
      <c r="A46" s="3" t="str">
        <f>IF(OR($A46=0,#REF!=""),"-",CONCATENATE(#REF!&amp;".",IF(AND(#REF!&gt;=2,$A46&gt;=2),#REF!&amp;".",""),IF(AND(#REF!&gt;=3,$A46&gt;=3),#REF!&amp;".",""),IF(AND(#REF!&gt;=4,$A46&gt;=4),#REF!&amp;".",""),IF($A46="S",#REF!&amp;".","")))</f>
        <v>3.1.0.7.</v>
      </c>
      <c r="B46" s="4" t="s">
        <v>5</v>
      </c>
      <c r="C46" s="5" t="s">
        <v>36</v>
      </c>
      <c r="D46" s="6" t="str">
        <f t="shared" si="3"/>
        <v>TRANSPORTE COM CAMINHÃO BASCULANTE DE 10 M³, EM VIA URBANA EM LEITO NATURAL (UNIDADE: M3XKM). AF_07/2020</v>
      </c>
      <c r="E46" s="7" t="str">
        <f>E45</f>
        <v>m³Xkm</v>
      </c>
      <c r="F46" s="8">
        <v>92</v>
      </c>
      <c r="G46" s="8">
        <v>3.73</v>
      </c>
      <c r="H46" s="8">
        <f t="shared" si="0"/>
        <v>343.16</v>
      </c>
    </row>
    <row r="47" spans="1:8" ht="45">
      <c r="A47" s="3" t="str">
        <f>IF(OR($A47=0,#REF!=""),"-",CONCATENATE(#REF!&amp;".",IF(AND(#REF!&gt;=2,$A47&gt;=2),#REF!&amp;".",""),IF(AND(#REF!&gt;=3,$A47&gt;=3),#REF!&amp;".",""),IF(AND(#REF!&gt;=4,$A47&gt;=4),#REF!&amp;".",""),IF($A47="S",#REF!&amp;".","")))</f>
        <v>3.1.0.8.</v>
      </c>
      <c r="B47" s="4" t="s">
        <v>5</v>
      </c>
      <c r="C47" s="5" t="s">
        <v>35</v>
      </c>
      <c r="D47" s="6" t="str">
        <f t="shared" si="3"/>
        <v>TRANSPORTE COM CAMINHÃO BASCULANTE DE 10 M³, EM VIA URBANA PAVIMENTADA, ADICIONAL PARA DMT EXCEDENTE A 30 KM (UNIDADE: M3XKM). AF_07/2020</v>
      </c>
      <c r="E47" s="7" t="str">
        <f>E46</f>
        <v>m³Xkm</v>
      </c>
      <c r="F47" s="8">
        <v>184</v>
      </c>
      <c r="G47" s="8">
        <v>1.16</v>
      </c>
      <c r="H47" s="8">
        <f t="shared" si="0"/>
        <v>213.44</v>
      </c>
    </row>
    <row r="48" spans="1:8" ht="30">
      <c r="A48" s="3" t="str">
        <f>IF(OR($A48=0,#REF!=""),"-",CONCATENATE(#REF!&amp;".",IF(AND(#REF!&gt;=2,$A48&gt;=2),#REF!&amp;".",""),IF(AND(#REF!&gt;=3,$A48&gt;=3),#REF!&amp;".",""),IF(AND(#REF!&gt;=4,$A48&gt;=4),#REF!&amp;".",""),IF($A48="S",#REF!&amp;".","")))</f>
        <v>3.1.0.9.</v>
      </c>
      <c r="B48" s="4" t="s">
        <v>5</v>
      </c>
      <c r="C48" s="5" t="s">
        <v>36</v>
      </c>
      <c r="D48" s="6" t="str">
        <f t="shared" si="3"/>
        <v>TRANSPORTE COM CAMINHÃO BASCULANTE DE 10 M³, EM VIA URBANA EM LEITO NATURAL (UNIDADE: M3XKM). AF_07/2020</v>
      </c>
      <c r="E48" s="7" t="str">
        <f>E47</f>
        <v>m³Xkm</v>
      </c>
      <c r="F48" s="8">
        <v>92</v>
      </c>
      <c r="G48" s="8">
        <v>3.73</v>
      </c>
      <c r="H48" s="8">
        <f t="shared" si="0"/>
        <v>343.16</v>
      </c>
    </row>
    <row r="49" spans="1:8" ht="30">
      <c r="A49" s="3" t="str">
        <f>IF(OR($A49=0,#REF!=""),"-",CONCATENATE(#REF!&amp;".",IF(AND(#REF!&gt;=2,$A49&gt;=2),#REF!&amp;".",""),IF(AND(#REF!&gt;=3,$A49&gt;=3),#REF!&amp;".",""),IF(AND(#REF!&gt;=4,$A49&gt;=4),#REF!&amp;".",""),IF($A49="S",#REF!&amp;".","")))</f>
        <v>3.1.0.10.</v>
      </c>
      <c r="B49" s="4" t="s">
        <v>5</v>
      </c>
      <c r="C49" s="5" t="s">
        <v>23</v>
      </c>
      <c r="D49" s="6" t="str">
        <f t="shared" si="3"/>
        <v>TRANSPORTE COM CAMINHÃO CARROCERIA 9T, EM VIA URBANA EM LEITO NATURAL (UNIDADE: TXKM). AF_07/2020</v>
      </c>
      <c r="E49" s="7" t="s">
        <v>69</v>
      </c>
      <c r="F49" s="8">
        <v>90</v>
      </c>
      <c r="G49" s="8">
        <v>3.38</v>
      </c>
      <c r="H49" s="8">
        <f t="shared" si="0"/>
        <v>304.2</v>
      </c>
    </row>
    <row r="50" spans="1:8" s="21" customFormat="1" ht="15">
      <c r="A50" s="15" t="str">
        <f>IF(OR($A50=0,#REF!=""),"-",CONCATENATE(#REF!&amp;".",IF(AND(#REF!&gt;=2,$A50&gt;=2),#REF!&amp;".",""),IF(AND(#REF!&gt;=3,$A50&gt;=3),#REF!&amp;".",""),IF(AND(#REF!&gt;=4,$A50&gt;=4),#REF!&amp;".",""),IF($A50="S",#REF!&amp;".","")))</f>
        <v>3.2.</v>
      </c>
      <c r="B50" s="16" t="s">
        <v>5</v>
      </c>
      <c r="C50" s="17"/>
      <c r="D50" s="18" t="s">
        <v>41</v>
      </c>
      <c r="E50" s="19"/>
      <c r="F50" s="20"/>
      <c r="G50" s="20"/>
      <c r="H50" s="20">
        <f>SUM(H51:H60)</f>
        <v>182908.276</v>
      </c>
    </row>
    <row r="51" spans="1:8" ht="30">
      <c r="A51" s="3" t="str">
        <f>IF(OR($A51=0,#REF!=""),"-",CONCATENATE(#REF!&amp;".",IF(AND(#REF!&gt;=2,$A51&gt;=2),#REF!&amp;".",""),IF(AND(#REF!&gt;=3,$A51&gt;=3),#REF!&amp;".",""),IF(AND(#REF!&gt;=4,$A51&gt;=4),#REF!&amp;".",""),IF($A51="S",#REF!&amp;".","")))</f>
        <v>3.2.0.1.</v>
      </c>
      <c r="B51" s="4" t="s">
        <v>5</v>
      </c>
      <c r="C51" s="5" t="s">
        <v>42</v>
      </c>
      <c r="D51" s="6" t="str">
        <f>IF($A51="S",REFERENCIA.Descricao,"(digite a descrição aqui)")</f>
        <v>FABRICAÇÃO DE FÔRMA PARA LAJES, EM CHAPA DE MADEIRA COMPENSADA PLASTIFICADA, E = 18 MM. AF_09/2020</v>
      </c>
      <c r="E51" s="7" t="s">
        <v>70</v>
      </c>
      <c r="F51" s="8">
        <v>241.2</v>
      </c>
      <c r="G51" s="8">
        <v>188.41</v>
      </c>
      <c r="H51" s="8">
        <f t="shared" si="0"/>
        <v>45444.492</v>
      </c>
    </row>
    <row r="52" spans="1:8" ht="45">
      <c r="A52" s="3" t="str">
        <f>IF(OR($A52=0,#REF!=""),"-",CONCATENATE(#REF!&amp;".",IF(AND(#REF!&gt;=2,$A52&gt;=2),#REF!&amp;".",""),IF(AND(#REF!&gt;=3,$A52&gt;=3),#REF!&amp;".",""),IF(AND(#REF!&gt;=4,$A52&gt;=4),#REF!&amp;".",""),IF($A52="S",#REF!&amp;".","")))</f>
        <v>3.2.0.2.</v>
      </c>
      <c r="B52" s="4" t="s">
        <v>5</v>
      </c>
      <c r="C52" s="5" t="s">
        <v>43</v>
      </c>
      <c r="D52" s="6" t="str">
        <f aca="true" t="shared" si="4" ref="D52:D60">IF($A52="S",REFERENCIA.Descricao,"(digite a descrição aqui)")</f>
        <v>MONTAGEM E DESMONTAGEM DE FÔRMA DE PILARES RETANGULARES E ESTRUTURAS SIMILARES, PÉ-DIREITO DUPLO, EM CHAPA DE MADEIRA COMPENSADA PLASTIFICADA, 14 UTILIZAÇÕES. AF_09/2020</v>
      </c>
      <c r="E52" s="7" t="s">
        <v>70</v>
      </c>
      <c r="F52" s="8">
        <v>241.2</v>
      </c>
      <c r="G52" s="8">
        <v>89.5</v>
      </c>
      <c r="H52" s="8">
        <f t="shared" si="0"/>
        <v>21587.399999999998</v>
      </c>
    </row>
    <row r="53" spans="1:8" ht="30">
      <c r="A53" s="3" t="str">
        <f>IF(OR($A53=0,#REF!=""),"-",CONCATENATE(#REF!&amp;".",IF(AND(#REF!&gt;=2,$A53&gt;=2),#REF!&amp;".",""),IF(AND(#REF!&gt;=3,$A53&gt;=3),#REF!&amp;".",""),IF(AND(#REF!&gt;=4,$A53&gt;=4),#REF!&amp;".",""),IF($A53="S",#REF!&amp;".","")))</f>
        <v>3.2.0.3.</v>
      </c>
      <c r="B53" s="4" t="s">
        <v>15</v>
      </c>
      <c r="C53" s="5" t="s">
        <v>32</v>
      </c>
      <c r="D53" s="6" t="str">
        <f>IF($A53="S",REFERENCIA.Descricao,"(digite a descrição aqui)")</f>
        <v>ARMAÇÃO DE AÇO POR M3 DE CONCRETO</v>
      </c>
      <c r="E53" s="7" t="s">
        <v>4</v>
      </c>
      <c r="F53" s="8">
        <v>43.88</v>
      </c>
      <c r="G53" s="8">
        <v>1318.77</v>
      </c>
      <c r="H53" s="8">
        <f t="shared" si="0"/>
        <v>57867.6276</v>
      </c>
    </row>
    <row r="54" spans="1:8" ht="30">
      <c r="A54" s="3" t="str">
        <f>IF(OR($A54=0,#REF!=""),"-",CONCATENATE(#REF!&amp;".",IF(AND(#REF!&gt;=2,$A54&gt;=2),#REF!&amp;".",""),IF(AND(#REF!&gt;=3,$A54&gt;=3),#REF!&amp;".",""),IF(AND(#REF!&gt;=4,$A54&gt;=4),#REF!&amp;".",""),IF($A54="S",#REF!&amp;".","")))</f>
        <v>3.2.0.4.</v>
      </c>
      <c r="B54" s="4" t="s">
        <v>5</v>
      </c>
      <c r="C54" s="5" t="s">
        <v>33</v>
      </c>
      <c r="D54" s="6" t="str">
        <f t="shared" si="4"/>
        <v>CONCRETO FCK = 25MPA, TRAÇO 1:2,3:2,7 (EM MASSA SECA DE CIMENTO/ AREIA MÉDIA/ BRITA 1) - PREPARO MECÂNICO COM BETONEIRA 400 L. AF_05/2021</v>
      </c>
      <c r="E54" s="7" t="s">
        <v>66</v>
      </c>
      <c r="F54" s="8">
        <f>F53</f>
        <v>43.88</v>
      </c>
      <c r="G54" s="8">
        <v>605.43</v>
      </c>
      <c r="H54" s="8">
        <f t="shared" si="0"/>
        <v>26566.2684</v>
      </c>
    </row>
    <row r="55" spans="1:8" ht="30">
      <c r="A55" s="3" t="str">
        <f>IF(OR($A55=0,#REF!=""),"-",CONCATENATE(#REF!&amp;".",IF(AND(#REF!&gt;=2,$A55&gt;=2),#REF!&amp;".",""),IF(AND(#REF!&gt;=3,$A55&gt;=3),#REF!&amp;".",""),IF(AND(#REF!&gt;=4,$A55&gt;=4),#REF!&amp;".",""),IF($A55="S",#REF!&amp;".","")))</f>
        <v>3.2.0.5.</v>
      </c>
      <c r="B55" s="4" t="s">
        <v>5</v>
      </c>
      <c r="C55" s="5" t="s">
        <v>34</v>
      </c>
      <c r="D55" s="6" t="str">
        <f t="shared" si="4"/>
        <v>LANÇAMENTO COM USO DE BALDES, ADENSAMENTO E ACABAMENTO DE CONCRETO EM ESTRUTURAS. AF_02/2022</v>
      </c>
      <c r="E55" s="7" t="s">
        <v>66</v>
      </c>
      <c r="F55" s="8">
        <f>F54</f>
        <v>43.88</v>
      </c>
      <c r="G55" s="8">
        <v>352.1</v>
      </c>
      <c r="H55" s="8">
        <f t="shared" si="0"/>
        <v>15450.148000000001</v>
      </c>
    </row>
    <row r="56" spans="1:8" ht="45">
      <c r="A56" s="3" t="str">
        <f>IF(OR($A56=0,#REF!=""),"-",CONCATENATE(#REF!&amp;".",IF(AND(#REF!&gt;=2,$A56&gt;=2),#REF!&amp;".",""),IF(AND(#REF!&gt;=3,$A56&gt;=3),#REF!&amp;".",""),IF(AND(#REF!&gt;=4,$A56&gt;=4),#REF!&amp;".",""),IF($A56="S",#REF!&amp;".","")))</f>
        <v>3.2.0.6.</v>
      </c>
      <c r="B56" s="4" t="s">
        <v>5</v>
      </c>
      <c r="C56" s="5" t="s">
        <v>35</v>
      </c>
      <c r="D56" s="6" t="str">
        <f t="shared" si="4"/>
        <v>TRANSPORTE COM CAMINHÃO BASCULANTE DE 10 M³, EM VIA URBANA PAVIMENTADA, ADICIONAL PARA DMT EXCEDENTE A 30 KM (UNIDADE: M3XKM). AF_07/2020</v>
      </c>
      <c r="E56" s="7" t="s">
        <v>68</v>
      </c>
      <c r="F56" s="8">
        <v>10530</v>
      </c>
      <c r="G56" s="8">
        <v>1.16</v>
      </c>
      <c r="H56" s="8">
        <f t="shared" si="0"/>
        <v>12214.8</v>
      </c>
    </row>
    <row r="57" spans="1:8" ht="30">
      <c r="A57" s="3" t="str">
        <f>IF(OR($A57=0,#REF!=""),"-",CONCATENATE(#REF!&amp;".",IF(AND(#REF!&gt;=2,$A57&gt;=2),#REF!&amp;".",""),IF(AND(#REF!&gt;=3,$A57&gt;=3),#REF!&amp;".",""),IF(AND(#REF!&gt;=4,$A57&gt;=4),#REF!&amp;".",""),IF($A57="S",#REF!&amp;".","")))</f>
        <v>3.2.0.7.</v>
      </c>
      <c r="B57" s="4" t="s">
        <v>5</v>
      </c>
      <c r="C57" s="5" t="s">
        <v>36</v>
      </c>
      <c r="D57" s="6" t="str">
        <f t="shared" si="4"/>
        <v>TRANSPORTE COM CAMINHÃO BASCULANTE DE 10 M³, EM VIA URBANA EM LEITO NATURAL (UNIDADE: M3XKM). AF_07/2020</v>
      </c>
      <c r="E57" s="7" t="str">
        <f>E56</f>
        <v>m³Xkm</v>
      </c>
      <c r="F57" s="8">
        <v>351</v>
      </c>
      <c r="G57" s="8">
        <v>3.73</v>
      </c>
      <c r="H57" s="8">
        <f t="shared" si="0"/>
        <v>1309.23</v>
      </c>
    </row>
    <row r="58" spans="1:8" ht="45">
      <c r="A58" s="3" t="str">
        <f>IF(OR($A58=0,#REF!=""),"-",CONCATENATE(#REF!&amp;".",IF(AND(#REF!&gt;=2,$A58&gt;=2),#REF!&amp;".",""),IF(AND(#REF!&gt;=3,$A58&gt;=3),#REF!&amp;".",""),IF(AND(#REF!&gt;=4,$A58&gt;=4),#REF!&amp;".",""),IF($A58="S",#REF!&amp;".","")))</f>
        <v>3.2.0.8.</v>
      </c>
      <c r="B58" s="4" t="s">
        <v>5</v>
      </c>
      <c r="C58" s="5" t="s">
        <v>35</v>
      </c>
      <c r="D58" s="6" t="str">
        <f t="shared" si="4"/>
        <v>TRANSPORTE COM CAMINHÃO BASCULANTE DE 10 M³, EM VIA URBANA PAVIMENTADA, ADICIONAL PARA DMT EXCEDENTE A 30 KM (UNIDADE: M3XKM). AF_07/2020</v>
      </c>
      <c r="E58" s="7" t="str">
        <f>E57</f>
        <v>m³Xkm</v>
      </c>
      <c r="F58" s="8">
        <v>702</v>
      </c>
      <c r="G58" s="8">
        <v>1.16</v>
      </c>
      <c r="H58" s="8">
        <f t="shared" si="0"/>
        <v>814.3199999999999</v>
      </c>
    </row>
    <row r="59" spans="1:8" ht="30">
      <c r="A59" s="3" t="str">
        <f>IF(OR($A59=0,#REF!=""),"-",CONCATENATE(#REF!&amp;".",IF(AND(#REF!&gt;=2,$A59&gt;=2),#REF!&amp;".",""),IF(AND(#REF!&gt;=3,$A59&gt;=3),#REF!&amp;".",""),IF(AND(#REF!&gt;=4,$A59&gt;=4),#REF!&amp;".",""),IF($A59="S",#REF!&amp;".","")))</f>
        <v>3.2.0.9.</v>
      </c>
      <c r="B59" s="4" t="s">
        <v>5</v>
      </c>
      <c r="C59" s="5" t="s">
        <v>36</v>
      </c>
      <c r="D59" s="6" t="str">
        <f t="shared" si="4"/>
        <v>TRANSPORTE COM CAMINHÃO BASCULANTE DE 10 M³, EM VIA URBANA EM LEITO NATURAL (UNIDADE: M3XKM). AF_07/2020</v>
      </c>
      <c r="E59" s="7" t="str">
        <f>E58</f>
        <v>m³Xkm</v>
      </c>
      <c r="F59" s="8">
        <v>351</v>
      </c>
      <c r="G59" s="8">
        <v>3.73</v>
      </c>
      <c r="H59" s="8">
        <f t="shared" si="0"/>
        <v>1309.23</v>
      </c>
    </row>
    <row r="60" spans="1:8" ht="30">
      <c r="A60" s="3" t="str">
        <f>IF(OR($A60=0,#REF!=""),"-",CONCATENATE(#REF!&amp;".",IF(AND(#REF!&gt;=2,$A60&gt;=2),#REF!&amp;".",""),IF(AND(#REF!&gt;=3,$A60&gt;=3),#REF!&amp;".",""),IF(AND(#REF!&gt;=4,$A60&gt;=4),#REF!&amp;".",""),IF($A60="S",#REF!&amp;".","")))</f>
        <v>3.2.0.10.</v>
      </c>
      <c r="B60" s="4" t="s">
        <v>5</v>
      </c>
      <c r="C60" s="5" t="s">
        <v>23</v>
      </c>
      <c r="D60" s="6" t="str">
        <f t="shared" si="4"/>
        <v>TRANSPORTE COM CAMINHÃO CARROCERIA 9T, EM VIA URBANA EM LEITO NATURAL (UNIDADE: TXKM). AF_07/2020</v>
      </c>
      <c r="E60" s="7" t="s">
        <v>69</v>
      </c>
      <c r="F60" s="8">
        <v>102</v>
      </c>
      <c r="G60" s="8">
        <v>3.38</v>
      </c>
      <c r="H60" s="8">
        <f t="shared" si="0"/>
        <v>344.76</v>
      </c>
    </row>
    <row r="61" spans="1:8" s="21" customFormat="1" ht="15">
      <c r="A61" s="15" t="str">
        <f>IF(OR($A61=0,#REF!=""),"-",CONCATENATE(#REF!&amp;".",IF(AND(#REF!&gt;=2,$A61&gt;=2),#REF!&amp;".",""),IF(AND(#REF!&gt;=3,$A61&gt;=3),#REF!&amp;".",""),IF(AND(#REF!&gt;=4,$A61&gt;=4),#REF!&amp;".",""),IF($A61="S",#REF!&amp;".","")))</f>
        <v>4.</v>
      </c>
      <c r="B61" s="16" t="s">
        <v>5</v>
      </c>
      <c r="C61" s="17"/>
      <c r="D61" s="18" t="s">
        <v>44</v>
      </c>
      <c r="E61" s="19"/>
      <c r="F61" s="20"/>
      <c r="G61" s="20"/>
      <c r="H61" s="20">
        <f>(SUM(H62:H65))+H66+H71+H82+H92+H94</f>
        <v>208080.2544</v>
      </c>
    </row>
    <row r="62" spans="1:8" ht="30">
      <c r="A62" s="3" t="str">
        <f>IF(OR($A62=0,#REF!=""),"-",CONCATENATE(#REF!&amp;".",IF(AND(#REF!&gt;=2,$A62&gt;=2),#REF!&amp;".",""),IF(AND(#REF!&gt;=3,$A62&gt;=3),#REF!&amp;".",""),IF(AND(#REF!&gt;=4,$A62&gt;=4),#REF!&amp;".",""),IF($A62="S",#REF!&amp;".","")))</f>
        <v>4.1.</v>
      </c>
      <c r="B62" s="4" t="s">
        <v>5</v>
      </c>
      <c r="C62" s="5"/>
      <c r="D62" s="6" t="s">
        <v>45</v>
      </c>
      <c r="E62" s="7" t="s">
        <v>67</v>
      </c>
      <c r="F62" s="8">
        <v>50</v>
      </c>
      <c r="G62" s="8">
        <v>1816.39</v>
      </c>
      <c r="H62" s="8">
        <f t="shared" si="0"/>
        <v>90819.5</v>
      </c>
    </row>
    <row r="63" spans="1:8" ht="15">
      <c r="A63" s="3" t="str">
        <f>IF(OR($A63=0,#REF!=""),"-",CONCATENATE(#REF!&amp;".",IF(AND(#REF!&gt;=2,$A63&gt;=2),#REF!&amp;".",""),IF(AND(#REF!&gt;=3,$A63&gt;=3),#REF!&amp;".",""),IF(AND(#REF!&gt;=4,$A63&gt;=4),#REF!&amp;".",""),IF($A63="S",#REF!&amp;".","")))</f>
        <v>4.1.1.</v>
      </c>
      <c r="B63" s="4" t="s">
        <v>5</v>
      </c>
      <c r="C63" s="5"/>
      <c r="D63" s="6" t="s">
        <v>46</v>
      </c>
      <c r="E63" s="7" t="s">
        <v>64</v>
      </c>
      <c r="F63" s="8">
        <v>18</v>
      </c>
      <c r="G63" s="8">
        <v>395.48</v>
      </c>
      <c r="H63" s="8">
        <f t="shared" si="0"/>
        <v>7118.64</v>
      </c>
    </row>
    <row r="64" spans="1:8" ht="30">
      <c r="A64" s="3" t="str">
        <f>IF(OR($A64=0,#REF!=""),"-",CONCATENATE(#REF!&amp;".",IF(AND(#REF!&gt;=2,$A64&gt;=2),#REF!&amp;".",""),IF(AND(#REF!&gt;=3,$A64&gt;=3),#REF!&amp;".",""),IF(AND(#REF!&gt;=4,$A64&gt;=4),#REF!&amp;".",""),IF($A64="S",#REF!&amp;".","")))</f>
        <v>4.1.1.1.</v>
      </c>
      <c r="B64" s="4" t="s">
        <v>15</v>
      </c>
      <c r="C64" s="5" t="s">
        <v>47</v>
      </c>
      <c r="D64" s="6" t="str">
        <f>IF($A64="S",REFERENCIA.Descricao,"(digite a descrição aqui)")</f>
        <v>LONGARINA DE CONCRETO ARMADO PRÉ-MOLDADO 0,45 x 0,90</v>
      </c>
      <c r="E64" s="7" t="s">
        <v>69</v>
      </c>
      <c r="F64" s="8">
        <v>6250</v>
      </c>
      <c r="G64" s="8">
        <v>1.06</v>
      </c>
      <c r="H64" s="8">
        <f t="shared" si="0"/>
        <v>6625</v>
      </c>
    </row>
    <row r="65" spans="1:8" ht="30">
      <c r="A65" s="3" t="str">
        <f>IF(OR($A65=0,#REF!=""),"-",CONCATENATE(#REF!&amp;".",IF(AND(#REF!&gt;=2,$A65&gt;=2),#REF!&amp;".",""),IF(AND(#REF!&gt;=3,$A65&gt;=3),#REF!&amp;".",""),IF(AND(#REF!&gt;=4,$A65&gt;=4),#REF!&amp;".",""),IF($A65="S",#REF!&amp;".","")))</f>
        <v>4.1.1.2.</v>
      </c>
      <c r="B65" s="4" t="s">
        <v>5</v>
      </c>
      <c r="C65" s="5" t="s">
        <v>48</v>
      </c>
      <c r="D65" s="6" t="str">
        <f>IF($A65="S",REFERENCIA.Descricao,"(digite a descrição aqui)")</f>
        <v>GUINDASTE HIDRÁULICO AUTOPROPELIDO, COM LANÇA TELESCÓPICA 40 M, CAPACIDADE MÁXIMA 60 T, POTÊNCIA 260 KW - CHP DIURNO. AF_03/2016</v>
      </c>
      <c r="E65" s="7" t="s">
        <v>69</v>
      </c>
      <c r="F65" s="8">
        <v>205</v>
      </c>
      <c r="G65" s="8">
        <v>3.38</v>
      </c>
      <c r="H65" s="8">
        <f t="shared" si="0"/>
        <v>692.9</v>
      </c>
    </row>
    <row r="66" spans="1:8" s="21" customFormat="1" ht="15">
      <c r="A66" s="15" t="str">
        <f>IF(OR($A66=0,#REF!=""),"-",CONCATENATE(#REF!&amp;".",IF(AND(#REF!&gt;=2,$A66&gt;=2),#REF!&amp;".",""),IF(AND(#REF!&gt;=3,$A66&gt;=3),#REF!&amp;".",""),IF(AND(#REF!&gt;=4,$A66&gt;=4),#REF!&amp;".",""),IF($A66="S",#REF!&amp;".","")))</f>
        <v>4.1.2.</v>
      </c>
      <c r="B66" s="16" t="s">
        <v>5</v>
      </c>
      <c r="C66" s="17"/>
      <c r="D66" s="18" t="s">
        <v>49</v>
      </c>
      <c r="E66" s="19"/>
      <c r="F66" s="20"/>
      <c r="G66" s="20"/>
      <c r="H66" s="20">
        <f>SUM(H67:H70)</f>
        <v>23007.120000000003</v>
      </c>
    </row>
    <row r="67" spans="1:8" ht="30">
      <c r="A67" s="3" t="str">
        <f>IF(OR($A67=0,#REF!=""),"-",CONCATENATE(#REF!&amp;".",IF(AND(#REF!&gt;=2,$A67&gt;=2),#REF!&amp;".",""),IF(AND(#REF!&gt;=3,$A67&gt;=3),#REF!&amp;".",""),IF(AND(#REF!&gt;=4,$A67&gt;=4),#REF!&amp;".",""),IF($A67="S",#REF!&amp;".","")))</f>
        <v>4.1.2.1.</v>
      </c>
      <c r="B67" s="4" t="s">
        <v>15</v>
      </c>
      <c r="C67" s="5" t="s">
        <v>50</v>
      </c>
      <c r="D67" s="6" t="str">
        <f>IF($A67="S",REFERENCIA.Descricao,"(digite a descrição aqui)")</f>
        <v>PLACAS TRELIÇADAS PRÉ-MOLDADAS PARA PONTE</v>
      </c>
      <c r="E67" s="7" t="s">
        <v>70</v>
      </c>
      <c r="F67" s="8">
        <v>82</v>
      </c>
      <c r="G67" s="8">
        <v>231.88</v>
      </c>
      <c r="H67" s="8">
        <f t="shared" si="0"/>
        <v>19014.16</v>
      </c>
    </row>
    <row r="68" spans="1:8" ht="30">
      <c r="A68" s="3" t="str">
        <f>IF(OR($A68=0,#REF!=""),"-",CONCATENATE(#REF!&amp;".",IF(AND(#REF!&gt;=2,$A68&gt;=2),#REF!&amp;".",""),IF(AND(#REF!&gt;=3,$A68&gt;=3),#REF!&amp;".",""),IF(AND(#REF!&gt;=4,$A68&gt;=4),#REF!&amp;".",""),IF($A68="S",#REF!&amp;".","")))</f>
        <v>4.1.2.2.</v>
      </c>
      <c r="B68" s="4" t="s">
        <v>5</v>
      </c>
      <c r="C68" s="5" t="s">
        <v>48</v>
      </c>
      <c r="D68" s="6" t="str">
        <f>IF($A68="S",REFERENCIA.Descricao,"(digite a descrição aqui)")</f>
        <v>GUINDASTE HIDRÁULICO AUTOPROPELIDO, COM LANÇA TELESCÓPICA 40 M, CAPACIDADE MÁXIMA 60 T, POTÊNCIA 260 KW - CHP DIURNO. AF_03/2016</v>
      </c>
      <c r="E68" s="7" t="s">
        <v>64</v>
      </c>
      <c r="F68" s="8">
        <v>5</v>
      </c>
      <c r="G68" s="8">
        <v>395.48</v>
      </c>
      <c r="H68" s="8">
        <f t="shared" si="0"/>
        <v>1977.4</v>
      </c>
    </row>
    <row r="69" spans="1:8" ht="45">
      <c r="A69" s="3" t="str">
        <f>IF(OR($A69=0,#REF!=""),"-",CONCATENATE(#REF!&amp;".",IF(AND(#REF!&gt;=2,$A69&gt;=2),#REF!&amp;".",""),IF(AND(#REF!&gt;=3,$A69&gt;=3),#REF!&amp;".",""),IF(AND(#REF!&gt;=4,$A69&gt;=4),#REF!&amp;".",""),IF($A69="S",#REF!&amp;".","")))</f>
        <v>4.1.2.3.</v>
      </c>
      <c r="B69" s="4" t="s">
        <v>5</v>
      </c>
      <c r="C69" s="5" t="s">
        <v>22</v>
      </c>
      <c r="D69" s="6" t="str">
        <f>IF($A69="S",REFERENCIA.Descricao,"(digite a descrição aqui)")</f>
        <v>TRANSPORTE COM CAMINHÃO CARROCERIA 9T, EM VIA URBANA PAVIMENTADA, ADICIONAL PARA DMT EXCEDENTE A 30 KM (UNIDADE: TXKM). AF_07/2020</v>
      </c>
      <c r="E69" s="7" t="s">
        <v>69</v>
      </c>
      <c r="F69" s="8">
        <v>1640</v>
      </c>
      <c r="G69" s="8">
        <v>1.06</v>
      </c>
      <c r="H69" s="8">
        <f t="shared" si="0"/>
        <v>1738.4</v>
      </c>
    </row>
    <row r="70" spans="1:8" ht="30">
      <c r="A70" s="3" t="str">
        <f>IF(OR($A70=0,#REF!=""),"-",CONCATENATE(#REF!&amp;".",IF(AND(#REF!&gt;=2,$A70&gt;=2),#REF!&amp;".",""),IF(AND(#REF!&gt;=3,$A70&gt;=3),#REF!&amp;".",""),IF(AND(#REF!&gt;=4,$A70&gt;=4),#REF!&amp;".",""),IF($A70="S",#REF!&amp;".","")))</f>
        <v>4.1.2.4.</v>
      </c>
      <c r="B70" s="4" t="s">
        <v>5</v>
      </c>
      <c r="C70" s="5" t="s">
        <v>23</v>
      </c>
      <c r="D70" s="6" t="str">
        <f>IF($A70="S",REFERENCIA.Descricao,"(digite a descrição aqui)")</f>
        <v>TRANSPORTE COM CAMINHÃO CARROCERIA 9T, EM VIA URBANA EM LEITO NATURAL (UNIDADE: TXKM). AF_07/2020</v>
      </c>
      <c r="E70" s="7" t="s">
        <v>69</v>
      </c>
      <c r="F70" s="8">
        <v>82</v>
      </c>
      <c r="G70" s="8">
        <v>3.38</v>
      </c>
      <c r="H70" s="8">
        <f>F70*G70</f>
        <v>277.15999999999997</v>
      </c>
    </row>
    <row r="71" spans="1:8" s="21" customFormat="1" ht="15">
      <c r="A71" s="15" t="str">
        <f>IF(OR($A71=0,#REF!=""),"-",CONCATENATE(#REF!&amp;".",IF(AND(#REF!&gt;=2,$A71&gt;=2),#REF!&amp;".",""),IF(AND(#REF!&gt;=3,$A71&gt;=3),#REF!&amp;".",""),IF(AND(#REF!&gt;=4,$A71&gt;=4),#REF!&amp;".",""),IF($A71="S",#REF!&amp;".","")))</f>
        <v>4.2.</v>
      </c>
      <c r="B71" s="16" t="s">
        <v>5</v>
      </c>
      <c r="C71" s="17"/>
      <c r="D71" s="18" t="s">
        <v>51</v>
      </c>
      <c r="E71" s="19"/>
      <c r="F71" s="20"/>
      <c r="G71" s="20"/>
      <c r="H71" s="20">
        <f>SUM(H72:H81)</f>
        <v>50468.715399999994</v>
      </c>
    </row>
    <row r="72" spans="1:8" ht="30">
      <c r="A72" s="3" t="str">
        <f>IF(OR($A72=0,#REF!=""),"-",CONCATENATE(#REF!&amp;".",IF(AND(#REF!&gt;=2,$A72&gt;=2),#REF!&amp;".",""),IF(AND(#REF!&gt;=3,$A72&gt;=3),#REF!&amp;".",""),IF(AND(#REF!&gt;=4,$A72&gt;=4),#REF!&amp;".",""),IF($A72="S",#REF!&amp;".","")))</f>
        <v>4.2.0.1.</v>
      </c>
      <c r="B72" s="4" t="s">
        <v>5</v>
      </c>
      <c r="C72" s="5" t="s">
        <v>42</v>
      </c>
      <c r="D72" s="6" t="str">
        <f aca="true" t="shared" si="5" ref="D72:D81">IF($A72="S",REFERENCIA.Descricao,"(digite a descrição aqui)")</f>
        <v>FABRICAÇÃO DE FÔRMA PARA LAJES, EM CHAPA DE MADEIRA COMPENSADA PLASTIFICADA, E = 18 MM. AF_09/2020</v>
      </c>
      <c r="E72" s="7" t="s">
        <v>70</v>
      </c>
      <c r="F72" s="8">
        <v>8</v>
      </c>
      <c r="G72" s="8">
        <v>188.41</v>
      </c>
      <c r="H72" s="8">
        <f>F72*G72</f>
        <v>1507.28</v>
      </c>
    </row>
    <row r="73" spans="1:8" ht="45">
      <c r="A73" s="3" t="str">
        <f>IF(OR($A73=0,#REF!=""),"-",CONCATENATE(#REF!&amp;".",IF(AND(#REF!&gt;=2,$A73&gt;=2),#REF!&amp;".",""),IF(AND(#REF!&gt;=3,$A73&gt;=3),#REF!&amp;".",""),IF(AND(#REF!&gt;=4,$A73&gt;=4),#REF!&amp;".",""),IF($A73="S",#REF!&amp;".","")))</f>
        <v>4.2.0.2.</v>
      </c>
      <c r="B73" s="4" t="s">
        <v>5</v>
      </c>
      <c r="C73" s="5" t="s">
        <v>43</v>
      </c>
      <c r="D73" s="6" t="str">
        <f t="shared" si="5"/>
        <v>MONTAGEM E DESMONTAGEM DE FÔRMA DE PILARES RETANGULARES E ESTRUTURAS SIMILARES, PÉ-DIREITO DUPLO, EM CHAPA DE MADEIRA COMPENSADA PLASTIFICADA, 14 UTILIZAÇÕES. AF_09/2020</v>
      </c>
      <c r="E73" s="7" t="s">
        <v>70</v>
      </c>
      <c r="F73" s="8">
        <v>8</v>
      </c>
      <c r="G73" s="8">
        <v>89.5</v>
      </c>
      <c r="H73" s="8">
        <f aca="true" t="shared" si="6" ref="H73:H95">F73*G73</f>
        <v>716</v>
      </c>
    </row>
    <row r="74" spans="1:8" ht="30">
      <c r="A74" s="3" t="str">
        <f>IF(OR($A74=0,#REF!=""),"-",CONCATENATE(#REF!&amp;".",IF(AND(#REF!&gt;=2,$A74&gt;=2),#REF!&amp;".",""),IF(AND(#REF!&gt;=3,$A74&gt;=3),#REF!&amp;".",""),IF(AND(#REF!&gt;=4,$A74&gt;=4),#REF!&amp;".",""),IF($A74="S",#REF!&amp;".","")))</f>
        <v>4.2.0.3.</v>
      </c>
      <c r="B74" s="4" t="s">
        <v>15</v>
      </c>
      <c r="C74" s="5" t="s">
        <v>32</v>
      </c>
      <c r="D74" s="6" t="str">
        <f>IF($A74="S",REFERENCIA.Descricao,"(digite a descrição aqui)")</f>
        <v>ARMAÇÃO DE AÇO POR M3 DE CONCRETO</v>
      </c>
      <c r="E74" s="7" t="s">
        <v>4</v>
      </c>
      <c r="F74" s="8">
        <v>18.04</v>
      </c>
      <c r="G74" s="8">
        <v>1318.77</v>
      </c>
      <c r="H74" s="8">
        <f t="shared" si="6"/>
        <v>23790.6108</v>
      </c>
    </row>
    <row r="75" spans="1:8" ht="30">
      <c r="A75" s="3" t="str">
        <f>IF(OR($A75=0,#REF!=""),"-",CONCATENATE(#REF!&amp;".",IF(AND(#REF!&gt;=2,$A75&gt;=2),#REF!&amp;".",""),IF(AND(#REF!&gt;=3,$A75&gt;=3),#REF!&amp;".",""),IF(AND(#REF!&gt;=4,$A75&gt;=4),#REF!&amp;".",""),IF($A75="S",#REF!&amp;".","")))</f>
        <v>4.2.0.4.</v>
      </c>
      <c r="B75" s="4" t="s">
        <v>5</v>
      </c>
      <c r="C75" s="5" t="s">
        <v>52</v>
      </c>
      <c r="D75" s="6" t="str">
        <f t="shared" si="5"/>
        <v>CONCRETO FCK = 30MPA, TRAÇO 1:2,1:2,5 (EM MASSA SECA DE CIMENTO/ AREIA MÉDIA/ BRITA 1) - PREPARO MECÂNICO COM BETONEIRA 400 L. AF_05/2021</v>
      </c>
      <c r="E75" s="7" t="s">
        <v>66</v>
      </c>
      <c r="F75" s="8">
        <f>F74</f>
        <v>18.04</v>
      </c>
      <c r="G75" s="8">
        <v>629.14</v>
      </c>
      <c r="H75" s="8">
        <f t="shared" si="6"/>
        <v>11349.685599999999</v>
      </c>
    </row>
    <row r="76" spans="1:8" ht="30">
      <c r="A76" s="3" t="str">
        <f>IF(OR($A76=0,#REF!=""),"-",CONCATENATE(#REF!&amp;".",IF(AND(#REF!&gt;=2,$A76&gt;=2),#REF!&amp;".",""),IF(AND(#REF!&gt;=3,$A76&gt;=3),#REF!&amp;".",""),IF(AND(#REF!&gt;=4,$A76&gt;=4),#REF!&amp;".",""),IF($A76="S",#REF!&amp;".","")))</f>
        <v>4.2.0.5.</v>
      </c>
      <c r="B76" s="4" t="s">
        <v>5</v>
      </c>
      <c r="C76" s="5" t="s">
        <v>34</v>
      </c>
      <c r="D76" s="6" t="str">
        <f t="shared" si="5"/>
        <v>LANÇAMENTO COM USO DE BALDES, ADENSAMENTO E ACABAMENTO DE CONCRETO EM ESTRUTURAS. AF_02/2022</v>
      </c>
      <c r="E76" s="7" t="s">
        <v>66</v>
      </c>
      <c r="F76" s="8">
        <f>F75</f>
        <v>18.04</v>
      </c>
      <c r="G76" s="8">
        <v>352.1</v>
      </c>
      <c r="H76" s="8">
        <f t="shared" si="6"/>
        <v>6351.884</v>
      </c>
    </row>
    <row r="77" spans="1:8" ht="45">
      <c r="A77" s="3" t="str">
        <f>IF(OR($A77=0,#REF!=""),"-",CONCATENATE(#REF!&amp;".",IF(AND(#REF!&gt;=2,$A77&gt;=2),#REF!&amp;".",""),IF(AND(#REF!&gt;=3,$A77&gt;=3),#REF!&amp;".",""),IF(AND(#REF!&gt;=4,$A77&gt;=4),#REF!&amp;".",""),IF($A77="S",#REF!&amp;".","")))</f>
        <v>4.2.0.6.</v>
      </c>
      <c r="B77" s="4" t="s">
        <v>5</v>
      </c>
      <c r="C77" s="5" t="s">
        <v>35</v>
      </c>
      <c r="D77" s="6" t="str">
        <f t="shared" si="5"/>
        <v>TRANSPORTE COM CAMINHÃO BASCULANTE DE 10 M³, EM VIA URBANA PAVIMENTADA, ADICIONAL PARA DMT EXCEDENTE A 30 KM (UNIDADE: M3XKM). AF_07/2020</v>
      </c>
      <c r="E77" s="7" t="s">
        <v>68</v>
      </c>
      <c r="F77" s="8">
        <v>4320</v>
      </c>
      <c r="G77" s="8">
        <v>1.16</v>
      </c>
      <c r="H77" s="8">
        <f t="shared" si="6"/>
        <v>5011.2</v>
      </c>
    </row>
    <row r="78" spans="1:8" ht="30">
      <c r="A78" s="3" t="str">
        <f>IF(OR($A78=0,#REF!=""),"-",CONCATENATE(#REF!&amp;".",IF(AND(#REF!&gt;=2,$A78&gt;=2),#REF!&amp;".",""),IF(AND(#REF!&gt;=3,$A78&gt;=3),#REF!&amp;".",""),IF(AND(#REF!&gt;=4,$A78&gt;=4),#REF!&amp;".",""),IF($A78="S",#REF!&amp;".","")))</f>
        <v>4.2.0.7.</v>
      </c>
      <c r="B78" s="4" t="s">
        <v>5</v>
      </c>
      <c r="C78" s="5" t="s">
        <v>36</v>
      </c>
      <c r="D78" s="6" t="str">
        <f t="shared" si="5"/>
        <v>TRANSPORTE COM CAMINHÃO BASCULANTE DE 10 M³, EM VIA URBANA EM LEITO NATURAL (UNIDADE: M3XKM). AF_07/2020</v>
      </c>
      <c r="E78" s="7" t="s">
        <v>68</v>
      </c>
      <c r="F78" s="8">
        <v>143.95</v>
      </c>
      <c r="G78" s="8">
        <v>3.73</v>
      </c>
      <c r="H78" s="8">
        <f t="shared" si="6"/>
        <v>536.9335</v>
      </c>
    </row>
    <row r="79" spans="1:8" ht="45">
      <c r="A79" s="3" t="str">
        <f>IF(OR($A79=0,#REF!=""),"-",CONCATENATE(#REF!&amp;".",IF(AND(#REF!&gt;=2,$A79&gt;=2),#REF!&amp;".",""),IF(AND(#REF!&gt;=3,$A79&gt;=3),#REF!&amp;".",""),IF(AND(#REF!&gt;=4,$A79&gt;=4),#REF!&amp;".",""),IF($A79="S",#REF!&amp;".","")))</f>
        <v>4.2.0.8.</v>
      </c>
      <c r="B79" s="4" t="s">
        <v>5</v>
      </c>
      <c r="C79" s="5" t="s">
        <v>35</v>
      </c>
      <c r="D79" s="6" t="str">
        <f t="shared" si="5"/>
        <v>TRANSPORTE COM CAMINHÃO BASCULANTE DE 10 M³, EM VIA URBANA PAVIMENTADA, ADICIONAL PARA DMT EXCEDENTE A 30 KM (UNIDADE: M3XKM). AF_07/2020</v>
      </c>
      <c r="E79" s="7" t="s">
        <v>68</v>
      </c>
      <c r="F79" s="8">
        <v>287.85</v>
      </c>
      <c r="G79" s="8">
        <v>1.16</v>
      </c>
      <c r="H79" s="8">
        <f t="shared" si="6"/>
        <v>333.906</v>
      </c>
    </row>
    <row r="80" spans="1:8" ht="30">
      <c r="A80" s="3" t="str">
        <f>IF(OR($A80=0,#REF!=""),"-",CONCATENATE(#REF!&amp;".",IF(AND(#REF!&gt;=2,$A80&gt;=2),#REF!&amp;".",""),IF(AND(#REF!&gt;=3,$A80&gt;=3),#REF!&amp;".",""),IF(AND(#REF!&gt;=4,$A80&gt;=4),#REF!&amp;".",""),IF($A80="S",#REF!&amp;".","")))</f>
        <v>4.2.0.9.</v>
      </c>
      <c r="B80" s="4" t="s">
        <v>5</v>
      </c>
      <c r="C80" s="5" t="s">
        <v>36</v>
      </c>
      <c r="D80" s="6" t="str">
        <f t="shared" si="5"/>
        <v>TRANSPORTE COM CAMINHÃO BASCULANTE DE 10 M³, EM VIA URBANA EM LEITO NATURAL (UNIDADE: M3XKM). AF_07/2020</v>
      </c>
      <c r="E80" s="7" t="s">
        <v>68</v>
      </c>
      <c r="F80" s="8">
        <v>143.95</v>
      </c>
      <c r="G80" s="8">
        <v>3.73</v>
      </c>
      <c r="H80" s="8">
        <f t="shared" si="6"/>
        <v>536.9335</v>
      </c>
    </row>
    <row r="81" spans="1:8" ht="30">
      <c r="A81" s="3" t="str">
        <f>IF(OR($A81=0,#REF!=""),"-",CONCATENATE(#REF!&amp;".",IF(AND(#REF!&gt;=2,$A81&gt;=2),#REF!&amp;".",""),IF(AND(#REF!&gt;=3,$A81&gt;=3),#REF!&amp;".",""),IF(AND(#REF!&gt;=4,$A81&gt;=4),#REF!&amp;".",""),IF($A81="S",#REF!&amp;".","")))</f>
        <v>4.2.0.10.</v>
      </c>
      <c r="B81" s="4" t="s">
        <v>5</v>
      </c>
      <c r="C81" s="5" t="s">
        <v>23</v>
      </c>
      <c r="D81" s="6" t="str">
        <f t="shared" si="5"/>
        <v>TRANSPORTE COM CAMINHÃO CARROCERIA 9T, EM VIA URBANA EM LEITO NATURAL (UNIDADE: TXKM). AF_07/2020</v>
      </c>
      <c r="E81" s="7" t="s">
        <v>69</v>
      </c>
      <c r="F81" s="8">
        <v>98.9</v>
      </c>
      <c r="G81" s="8">
        <v>3.38</v>
      </c>
      <c r="H81" s="8">
        <f t="shared" si="6"/>
        <v>334.282</v>
      </c>
    </row>
    <row r="82" spans="1:8" s="21" customFormat="1" ht="15">
      <c r="A82" s="15" t="str">
        <f>IF(OR($A82=0,#REF!=""),"-",CONCATENATE(#REF!&amp;".",IF(AND(#REF!&gt;=2,$A82&gt;=2),#REF!&amp;".",""),IF(AND(#REF!&gt;=3,$A82&gt;=3),#REF!&amp;".",""),IF(AND(#REF!&gt;=4,$A82&gt;=4),#REF!&amp;".",""),IF($A82="S",#REF!&amp;".","")))</f>
        <v>4.3.</v>
      </c>
      <c r="B82" s="16" t="s">
        <v>5</v>
      </c>
      <c r="C82" s="17"/>
      <c r="D82" s="18" t="s">
        <v>53</v>
      </c>
      <c r="E82" s="19"/>
      <c r="F82" s="20"/>
      <c r="G82" s="20"/>
      <c r="H82" s="20">
        <f>SUM(H83:H91)</f>
        <v>21506.079</v>
      </c>
    </row>
    <row r="83" spans="1:8" ht="30">
      <c r="A83" s="3" t="str">
        <f>IF(OR($A83=0,#REF!=""),"-",CONCATENATE(#REF!&amp;".",IF(AND(#REF!&gt;=2,$A83&gt;=2),#REF!&amp;".",""),IF(AND(#REF!&gt;=3,$A83&gt;=3),#REF!&amp;".",""),IF(AND(#REF!&gt;=4,$A83&gt;=4),#REF!&amp;".",""),IF($A83="S",#REF!&amp;".","")))</f>
        <v>4.3.0.1.</v>
      </c>
      <c r="B83" s="4" t="s">
        <v>5</v>
      </c>
      <c r="C83" s="5" t="s">
        <v>54</v>
      </c>
      <c r="D83" s="6" t="str">
        <f aca="true" t="shared" si="7" ref="D83:D91">IF($A83="S",REFERENCIA.Descricao,"(digite a descrição aqui)")</f>
        <v>FABRICAÇÃO DE FÔRMA PARA VIGAS, EM CHAPA DE MADEIRA COMPENSADA PLASTIFICADA, E = 18 MM. AF_09/2020</v>
      </c>
      <c r="E83" s="7" t="s">
        <v>70</v>
      </c>
      <c r="F83" s="8">
        <v>16.8</v>
      </c>
      <c r="G83" s="8">
        <v>273.68</v>
      </c>
      <c r="H83" s="8">
        <f t="shared" si="6"/>
        <v>4597.8240000000005</v>
      </c>
    </row>
    <row r="84" spans="1:8" ht="45">
      <c r="A84" s="3" t="str">
        <f>IF(OR($A84=0,#REF!=""),"-",CONCATENATE(#REF!&amp;".",IF(AND(#REF!&gt;=2,$A84&gt;=2),#REF!&amp;".",""),IF(AND(#REF!&gt;=3,$A84&gt;=3),#REF!&amp;".",""),IF(AND(#REF!&gt;=4,$A84&gt;=4),#REF!&amp;".",""),IF($A84="S",#REF!&amp;".","")))</f>
        <v>4.3.0.2.</v>
      </c>
      <c r="B84" s="4" t="s">
        <v>5</v>
      </c>
      <c r="C84" s="5" t="s">
        <v>43</v>
      </c>
      <c r="D84" s="6" t="str">
        <f t="shared" si="7"/>
        <v>MONTAGEM E DESMONTAGEM DE FÔRMA DE PILARES RETANGULARES E ESTRUTURAS SIMILARES, PÉ-DIREITO DUPLO, EM CHAPA DE MADEIRA COMPENSADA PLASTIFICADA, 14 UTILIZAÇÕES. AF_09/2020</v>
      </c>
      <c r="E84" s="7" t="s">
        <v>70</v>
      </c>
      <c r="F84" s="8">
        <v>16.8</v>
      </c>
      <c r="G84" s="8">
        <v>89.5</v>
      </c>
      <c r="H84" s="8">
        <f t="shared" si="6"/>
        <v>1503.6000000000001</v>
      </c>
    </row>
    <row r="85" spans="1:8" ht="30">
      <c r="A85" s="3" t="str">
        <f>IF(OR($A85=0,#REF!=""),"-",CONCATENATE(#REF!&amp;".",IF(AND(#REF!&gt;=2,$A85&gt;=2),#REF!&amp;".",""),IF(AND(#REF!&gt;=3,$A85&gt;=3),#REF!&amp;".",""),IF(AND(#REF!&gt;=4,$A85&gt;=4),#REF!&amp;".",""),IF($A85="S",#REF!&amp;".","")))</f>
        <v>4.3.0.3.</v>
      </c>
      <c r="B85" s="4" t="s">
        <v>15</v>
      </c>
      <c r="C85" s="5" t="s">
        <v>32</v>
      </c>
      <c r="D85" s="6" t="str">
        <f>IF($A85="S",REFERENCIA.Descricao,"(digite a descrição aqui)")</f>
        <v>ARMAÇÃO DE AÇO POR M3 DE CONCRETO</v>
      </c>
      <c r="E85" s="7" t="s">
        <v>4</v>
      </c>
      <c r="F85" s="8">
        <v>5.85</v>
      </c>
      <c r="G85" s="8">
        <v>1318.77</v>
      </c>
      <c r="H85" s="8">
        <f t="shared" si="6"/>
        <v>7714.804499999999</v>
      </c>
    </row>
    <row r="86" spans="1:8" ht="30">
      <c r="A86" s="3" t="str">
        <f>IF(OR($A86=0,#REF!=""),"-",CONCATENATE(#REF!&amp;".",IF(AND(#REF!&gt;=2,$A86&gt;=2),#REF!&amp;".",""),IF(AND(#REF!&gt;=3,$A86&gt;=3),#REF!&amp;".",""),IF(AND(#REF!&gt;=4,$A86&gt;=4),#REF!&amp;".",""),IF($A86="S",#REF!&amp;".","")))</f>
        <v>4.3.0.4.</v>
      </c>
      <c r="B86" s="4" t="s">
        <v>5</v>
      </c>
      <c r="C86" s="5" t="s">
        <v>33</v>
      </c>
      <c r="D86" s="6" t="str">
        <f t="shared" si="7"/>
        <v>CONCRETO FCK = 25MPA, TRAÇO 1:2,3:2,7 (EM MASSA SECA DE CIMENTO/ AREIA MÉDIA/ BRITA 1) - PREPARO MECÂNICO COM BETONEIRA 400 L. AF_05/2021</v>
      </c>
      <c r="E86" s="7" t="s">
        <v>66</v>
      </c>
      <c r="F86" s="8">
        <v>5.85</v>
      </c>
      <c r="G86" s="8">
        <v>605.43</v>
      </c>
      <c r="H86" s="8">
        <f t="shared" si="6"/>
        <v>3541.7654999999995</v>
      </c>
    </row>
    <row r="87" spans="1:8" ht="30">
      <c r="A87" s="3" t="str">
        <f>IF(OR($A87=0,#REF!=""),"-",CONCATENATE(#REF!&amp;".",IF(AND(#REF!&gt;=2,$A87&gt;=2),#REF!&amp;".",""),IF(AND(#REF!&gt;=3,$A87&gt;=3),#REF!&amp;".",""),IF(AND(#REF!&gt;=4,$A87&gt;=4),#REF!&amp;".",""),IF($A87="S",#REF!&amp;".","")))</f>
        <v>4.3.0.5.</v>
      </c>
      <c r="B87" s="4" t="s">
        <v>5</v>
      </c>
      <c r="C87" s="5" t="s">
        <v>34</v>
      </c>
      <c r="D87" s="6" t="str">
        <f t="shared" si="7"/>
        <v>LANÇAMENTO COM USO DE BALDES, ADENSAMENTO E ACABAMENTO DE CONCRETO EM ESTRUTURAS. AF_02/2022</v>
      </c>
      <c r="E87" s="7" t="s">
        <v>66</v>
      </c>
      <c r="F87" s="8">
        <v>5.85</v>
      </c>
      <c r="G87" s="8">
        <v>352.1</v>
      </c>
      <c r="H87" s="8">
        <f t="shared" si="6"/>
        <v>2059.785</v>
      </c>
    </row>
    <row r="88" spans="1:8" ht="45">
      <c r="A88" s="3" t="str">
        <f>IF(OR($A88=0,#REF!=""),"-",CONCATENATE(#REF!&amp;".",IF(AND(#REF!&gt;=2,$A88&gt;=2),#REF!&amp;".",""),IF(AND(#REF!&gt;=3,$A88&gt;=3),#REF!&amp;".",""),IF(AND(#REF!&gt;=4,$A88&gt;=4),#REF!&amp;".",""),IF($A88="S",#REF!&amp;".","")))</f>
        <v>4.3.0.6.</v>
      </c>
      <c r="B88" s="4" t="s">
        <v>5</v>
      </c>
      <c r="C88" s="5" t="s">
        <v>35</v>
      </c>
      <c r="D88" s="6" t="str">
        <f t="shared" si="7"/>
        <v>TRANSPORTE COM CAMINHÃO BASCULANTE DE 10 M³, EM VIA URBANA PAVIMENTADA, ADICIONAL PARA DMT EXCEDENTE A 30 KM (UNIDADE: M3XKM). AF_07/2020</v>
      </c>
      <c r="E88" s="7" t="s">
        <v>68</v>
      </c>
      <c r="F88" s="8">
        <v>1404</v>
      </c>
      <c r="G88" s="8">
        <v>1.16</v>
      </c>
      <c r="H88" s="8">
        <f t="shared" si="6"/>
        <v>1628.6399999999999</v>
      </c>
    </row>
    <row r="89" spans="1:8" ht="30">
      <c r="A89" s="3" t="str">
        <f>IF(OR($A89=0,#REF!=""),"-",CONCATENATE(#REF!&amp;".",IF(AND(#REF!&gt;=2,$A89&gt;=2),#REF!&amp;".",""),IF(AND(#REF!&gt;=3,$A89&gt;=3),#REF!&amp;".",""),IF(AND(#REF!&gt;=4,$A89&gt;=4),#REF!&amp;".",""),IF($A89="S",#REF!&amp;".","")))</f>
        <v>4.3.0.7.</v>
      </c>
      <c r="B89" s="4" t="s">
        <v>5</v>
      </c>
      <c r="C89" s="5" t="s">
        <v>36</v>
      </c>
      <c r="D89" s="6" t="str">
        <f t="shared" si="7"/>
        <v>TRANSPORTE COM CAMINHÃO BASCULANTE DE 10 M³, EM VIA URBANA EM LEITO NATURAL (UNIDADE: M3XKM). AF_07/2020</v>
      </c>
      <c r="E89" s="7" t="s">
        <v>68</v>
      </c>
      <c r="F89" s="8">
        <v>47</v>
      </c>
      <c r="G89" s="8">
        <v>3.73</v>
      </c>
      <c r="H89" s="8">
        <f t="shared" si="6"/>
        <v>175.31</v>
      </c>
    </row>
    <row r="90" spans="1:8" ht="45">
      <c r="A90" s="3" t="str">
        <f>IF(OR($A90=0,#REF!=""),"-",CONCATENATE(#REF!&amp;".",IF(AND(#REF!&gt;=2,$A90&gt;=2),#REF!&amp;".",""),IF(AND(#REF!&gt;=3,$A90&gt;=3),#REF!&amp;".",""),IF(AND(#REF!&gt;=4,$A90&gt;=4),#REF!&amp;".",""),IF($A90="S",#REF!&amp;".","")))</f>
        <v>4.3.0.8.</v>
      </c>
      <c r="B90" s="4" t="s">
        <v>5</v>
      </c>
      <c r="C90" s="5" t="s">
        <v>35</v>
      </c>
      <c r="D90" s="6" t="str">
        <f t="shared" si="7"/>
        <v>TRANSPORTE COM CAMINHÃO BASCULANTE DE 10 M³, EM VIA URBANA PAVIMENTADA, ADICIONAL PARA DMT EXCEDENTE A 30 KM (UNIDADE: M3XKM). AF_07/2020</v>
      </c>
      <c r="E90" s="7" t="s">
        <v>68</v>
      </c>
      <c r="F90" s="8">
        <v>94</v>
      </c>
      <c r="G90" s="8">
        <v>1.16</v>
      </c>
      <c r="H90" s="8">
        <f t="shared" si="6"/>
        <v>109.03999999999999</v>
      </c>
    </row>
    <row r="91" spans="1:8" ht="30">
      <c r="A91" s="3" t="str">
        <f>IF(OR($A91=0,#REF!=""),"-",CONCATENATE(#REF!&amp;".",IF(AND(#REF!&gt;=2,$A91&gt;=2),#REF!&amp;".",""),IF(AND(#REF!&gt;=3,$A91&gt;=3),#REF!&amp;".",""),IF(AND(#REF!&gt;=4,$A91&gt;=4),#REF!&amp;".",""),IF($A91="S",#REF!&amp;".","")))</f>
        <v>4.3.0.9.</v>
      </c>
      <c r="B91" s="4" t="s">
        <v>5</v>
      </c>
      <c r="C91" s="5" t="s">
        <v>36</v>
      </c>
      <c r="D91" s="6" t="str">
        <f t="shared" si="7"/>
        <v>TRANSPORTE COM CAMINHÃO BASCULANTE DE 10 M³, EM VIA URBANA EM LEITO NATURAL (UNIDADE: M3XKM). AF_07/2020</v>
      </c>
      <c r="E91" s="7" t="s">
        <v>68</v>
      </c>
      <c r="F91" s="8">
        <v>47</v>
      </c>
      <c r="G91" s="8">
        <v>3.73</v>
      </c>
      <c r="H91" s="8">
        <f t="shared" si="6"/>
        <v>175.31</v>
      </c>
    </row>
    <row r="92" spans="1:8" s="21" customFormat="1" ht="15">
      <c r="A92" s="15" t="str">
        <f>IF(OR($A92=0,#REF!=""),"-",CONCATENATE(#REF!&amp;".",IF(AND(#REF!&gt;=2,$A92&gt;=2),#REF!&amp;".",""),IF(AND(#REF!&gt;=3,$A92&gt;=3),#REF!&amp;".",""),IF(AND(#REF!&gt;=4,$A92&gt;=4),#REF!&amp;".",""),IF($A92="S",#REF!&amp;".","")))</f>
        <v>4.4.</v>
      </c>
      <c r="B92" s="16" t="s">
        <v>5</v>
      </c>
      <c r="C92" s="17"/>
      <c r="D92" s="18" t="s">
        <v>55</v>
      </c>
      <c r="E92" s="19"/>
      <c r="F92" s="20"/>
      <c r="G92" s="20"/>
      <c r="H92" s="20">
        <f>H93</f>
        <v>3671.1000000000004</v>
      </c>
    </row>
    <row r="93" spans="1:8" ht="30">
      <c r="A93" s="3" t="str">
        <f>IF(OR($A93=0,#REF!=""),"-",CONCATENATE(#REF!&amp;".",IF(AND(#REF!&gt;=2,$A93&gt;=2),#REF!&amp;".",""),IF(AND(#REF!&gt;=3,$A93&gt;=3),#REF!&amp;".",""),IF(AND(#REF!&gt;=4,$A93&gt;=4),#REF!&amp;".",""),IF($A93="S",#REF!&amp;".","")))</f>
        <v>4.4.0.1.</v>
      </c>
      <c r="B93" s="4" t="s">
        <v>15</v>
      </c>
      <c r="C93" s="5" t="s">
        <v>56</v>
      </c>
      <c r="D93" s="6" t="str">
        <f>IF($A93="S",REFERENCIA.Descricao,"(digite a descrição aqui)")</f>
        <v>GUARDA-RODAS</v>
      </c>
      <c r="E93" s="7" t="s">
        <v>67</v>
      </c>
      <c r="F93" s="8">
        <v>30</v>
      </c>
      <c r="G93" s="8">
        <v>122.37</v>
      </c>
      <c r="H93" s="8">
        <f t="shared" si="6"/>
        <v>3671.1000000000004</v>
      </c>
    </row>
    <row r="94" spans="1:8" s="21" customFormat="1" ht="15">
      <c r="A94" s="15" t="str">
        <f>IF(OR($A94=0,#REF!=""),"-",CONCATENATE(#REF!&amp;".",IF(AND(#REF!&gt;=2,$A94&gt;=2),#REF!&amp;".",""),IF(AND(#REF!&gt;=3,$A94&gt;=3),#REF!&amp;".",""),IF(AND(#REF!&gt;=4,$A94&gt;=4),#REF!&amp;".",""),IF($A94="S",#REF!&amp;".","")))</f>
        <v>4.5.</v>
      </c>
      <c r="B94" s="16" t="s">
        <v>5</v>
      </c>
      <c r="C94" s="17"/>
      <c r="D94" s="18" t="s">
        <v>57</v>
      </c>
      <c r="E94" s="19"/>
      <c r="F94" s="20"/>
      <c r="G94" s="20"/>
      <c r="H94" s="20">
        <f>H95</f>
        <v>4171.2</v>
      </c>
    </row>
    <row r="95" spans="1:8" ht="30">
      <c r="A95" s="3" t="str">
        <f>IF(OR($A95=0,#REF!=""),"-",CONCATENATE(#REF!&amp;".",IF(AND(#REF!&gt;=2,$A95&gt;=2),#REF!&amp;".",""),IF(AND(#REF!&gt;=3,$A95&gt;=3),#REF!&amp;".",""),IF(AND(#REF!&gt;=4,$A95&gt;=4),#REF!&amp;".",""),IF($A95="S",#REF!&amp;".","")))</f>
        <v>4.5.0.1.</v>
      </c>
      <c r="B95" s="4" t="s">
        <v>15</v>
      </c>
      <c r="C95" s="5" t="s">
        <v>58</v>
      </c>
      <c r="D95" s="6" t="str">
        <f>IF($A95="S",REFERENCIA.Descricao,"(digite a descrição aqui)")</f>
        <v>GUARDA-CORPO</v>
      </c>
      <c r="E95" s="7" t="s">
        <v>67</v>
      </c>
      <c r="F95" s="8">
        <v>20</v>
      </c>
      <c r="G95" s="8">
        <v>208.56</v>
      </c>
      <c r="H95" s="8">
        <f t="shared" si="6"/>
        <v>4171.2</v>
      </c>
    </row>
    <row r="96" spans="1:8" ht="15">
      <c r="A96" s="11"/>
      <c r="B96" s="12"/>
      <c r="C96" s="12"/>
      <c r="D96" s="12"/>
      <c r="E96" s="12"/>
      <c r="F96" s="12"/>
      <c r="G96" s="12"/>
      <c r="H96" s="12"/>
    </row>
    <row r="99" spans="1:8" ht="15">
      <c r="A99" s="13" t="s">
        <v>59</v>
      </c>
      <c r="C99" s="24" t="s">
        <v>60</v>
      </c>
      <c r="D99" s="24"/>
      <c r="E99" s="24"/>
      <c r="F99" s="24"/>
      <c r="G99" s="24"/>
      <c r="H99" s="24"/>
    </row>
    <row r="101" ht="15">
      <c r="A101" s="14" t="s">
        <v>61</v>
      </c>
    </row>
    <row r="102" spans="1:8" ht="15">
      <c r="A102" s="25"/>
      <c r="B102" s="25"/>
      <c r="C102" s="25"/>
      <c r="D102" s="25"/>
      <c r="E102" s="25"/>
      <c r="F102" s="25"/>
      <c r="G102" s="25"/>
      <c r="H102" s="25"/>
    </row>
    <row r="103" spans="1:8" ht="15">
      <c r="A103" s="25"/>
      <c r="B103" s="25"/>
      <c r="C103" s="25"/>
      <c r="D103" s="25"/>
      <c r="E103" s="25"/>
      <c r="F103" s="25"/>
      <c r="G103" s="25"/>
      <c r="H103" s="25"/>
    </row>
    <row r="104" spans="1:8" ht="15">
      <c r="A104" s="25"/>
      <c r="B104" s="25"/>
      <c r="C104" s="25"/>
      <c r="D104" s="25"/>
      <c r="E104" s="25"/>
      <c r="F104" s="25"/>
      <c r="G104" s="25"/>
      <c r="H104" s="25"/>
    </row>
  </sheetData>
  <sheetProtection/>
  <mergeCells count="3">
    <mergeCell ref="A2:D2"/>
    <mergeCell ref="C99:H99"/>
    <mergeCell ref="A102:H104"/>
  </mergeCells>
  <conditionalFormatting sqref="A3:A95 D3:D95">
    <cfRule type="expression" priority="320" dxfId="13" stopIfTrue="1">
      <formula>$A3=1</formula>
    </cfRule>
    <cfRule type="expression" priority="321" dxfId="14" stopIfTrue="1">
      <formula>OR($A3=0,$A3=2,$A3=3,$A3=4)</formula>
    </cfRule>
  </conditionalFormatting>
  <conditionalFormatting sqref="B3:C95">
    <cfRule type="expression" priority="3" dxfId="15" stopIfTrue="1">
      <formula>$A3=1</formula>
    </cfRule>
    <cfRule type="expression" priority="4" dxfId="16" stopIfTrue="1">
      <formula>OR($A3=0,$A3=2,$A3=3,$A3=4)</formula>
    </cfRule>
  </conditionalFormatting>
  <conditionalFormatting sqref="E12:G44">
    <cfRule type="expression" priority="2" dxfId="16" stopIfTrue="1">
      <formula>OR($A12=0,$A12=2,$A12=3,$A12=4)</formula>
    </cfRule>
  </conditionalFormatting>
  <conditionalFormatting sqref="E45:G49">
    <cfRule type="expression" priority="329" dxfId="15" stopIfTrue="1">
      <formula>$A44=1</formula>
    </cfRule>
    <cfRule type="expression" priority="330" dxfId="16" stopIfTrue="1">
      <formula>OR($A44=0,$A44=2,$A44=3,$A44=4)</formula>
    </cfRule>
  </conditionalFormatting>
  <conditionalFormatting sqref="E50:G73 E74:H95">
    <cfRule type="expression" priority="19" dxfId="15" stopIfTrue="1">
      <formula>$A50=1</formula>
    </cfRule>
  </conditionalFormatting>
  <conditionalFormatting sqref="E50:G73 E74:H84 H82:H95">
    <cfRule type="expression" priority="25" dxfId="16" stopIfTrue="1">
      <formula>OR($A50=0,$A50=2,$A50=3,$A50=4)</formula>
    </cfRule>
  </conditionalFormatting>
  <conditionalFormatting sqref="E3:H11 E12:G44 H12:H73">
    <cfRule type="expression" priority="1" dxfId="15" stopIfTrue="1">
      <formula>$A3=1</formula>
    </cfRule>
  </conditionalFormatting>
  <conditionalFormatting sqref="E85:H85">
    <cfRule type="expression" priority="20" dxfId="16" stopIfTrue="1">
      <formula>OR($A85=0,$A85=2,$A85=3,$A85=4)</formula>
    </cfRule>
  </conditionalFormatting>
  <conditionalFormatting sqref="E3:H11 H12:H73">
    <cfRule type="expression" priority="41" dxfId="16" stopIfTrue="1">
      <formula>OR($A3=0,$A3=2,$A3=3,$A3=4)</formula>
    </cfRule>
  </conditionalFormatting>
  <conditionalFormatting sqref="E86:H95">
    <cfRule type="expression" priority="115" dxfId="16" stopIfTrue="1">
      <formula>OR($A86=0,$A86=2,$A86=3,$A86=4)</formula>
    </cfRule>
  </conditionalFormatting>
  <dataValidations count="2">
    <dataValidation type="list" allowBlank="1" sqref="B3:B95">
      <formula1>"SINAPI,SINAPI-I,SICRO,Composição,Cotação"</formula1>
      <formula2>0</formula2>
    </dataValidation>
    <dataValidation allowBlank="1" showInputMessage="1" showErrorMessage="1" prompt="A entrada de quantidades é feita na coluna AJ se acompanhamento por BM, ou na aba &quot;Memória de Cálculo/PLQ&quot; se acompanhamento por PLE." sqref="F3:H95"/>
  </dataValidation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Fink</dc:creator>
  <cp:keywords/>
  <dc:description/>
  <cp:lastModifiedBy>User</cp:lastModifiedBy>
  <cp:lastPrinted>2023-07-28T20:18:25Z</cp:lastPrinted>
  <dcterms:created xsi:type="dcterms:W3CDTF">2023-06-30T15:44:13Z</dcterms:created>
  <dcterms:modified xsi:type="dcterms:W3CDTF">2023-07-28T20:21:57Z</dcterms:modified>
  <cp:category/>
  <cp:version/>
  <cp:contentType/>
  <cp:contentStatus/>
</cp:coreProperties>
</file>