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OCUMENTOS LICITACON\Lic. 152-23\Documentos técnicos\"/>
    </mc:Choice>
  </mc:AlternateContent>
  <bookViews>
    <workbookView xWindow="0" yWindow="0" windowWidth="28800" windowHeight="12315"/>
  </bookViews>
  <sheets>
    <sheet name="Planilha1" sheetId="1" r:id="rId1"/>
  </sheets>
  <externalReferences>
    <externalReference r:id="rId2"/>
  </externalReferences>
  <definedNames>
    <definedName name="Import.DescLote" hidden="1">[1]DADOS!$F$17</definedName>
    <definedName name="ORÇAMENTO.BancoRef" hidden="1">Planilha1!$D$7</definedName>
    <definedName name="ORÇAMENTO.CustoUnitario" hidden="1">ROUND(Planilha1!$R1,15-13*Planilha1!$AC$7)</definedName>
    <definedName name="ORÇAMENTO.PrecoUnitarioLicitado" hidden="1">Planilha1!$AI1</definedName>
    <definedName name="REFERENCIA.Descricao" hidden="1">IF(ISNUMBER(Planilha1!$AC1),OFFSET(INDIRECT(ORÇAMENTO.BancoRef),Planilha1!$AC1-1,3,1),Planilha1!$AC1)</definedName>
    <definedName name="REFERENCIA.Unidade" hidden="1">IF(ISNUMBER(Planilha1!$AC1),OFFSET(INDIRECT(ORÇAMENTO.BancoRef),Planilha1!$AC1-1,4,1),"-")</definedName>
    <definedName name="SomaAgrup" hidden="1">SUMIF(OFFSET(Planilha1!$A1,1,0,Planilha1!$B1),"S",OFFSET(Planilha1!A1,1,0,Planilha1!$B1))</definedName>
    <definedName name="TIPOORCAMENTO" hidden="1">IF(VALUE([1]MENU!$O$3)=2,"Licitado","Proposto")</definedName>
    <definedName name="VTOTAL1" hidden="1">ROUND(Planilha1!$Q1*Planilha1!$T1,15-13*Planilha1!$AC$10)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1" l="1"/>
  <c r="E58" i="1" s="1"/>
  <c r="E59" i="1" s="1"/>
  <c r="E46" i="1"/>
  <c r="E47" i="1" s="1"/>
  <c r="E48" i="1" s="1"/>
  <c r="E34" i="1"/>
  <c r="E35" i="1" s="1"/>
  <c r="E36" i="1" s="1"/>
  <c r="E39" i="1"/>
  <c r="E38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2" i="1"/>
  <c r="G1" i="1"/>
  <c r="A25" i="1"/>
  <c r="I25" i="1"/>
  <c r="D90" i="1"/>
  <c r="H90" i="1"/>
  <c r="A90" i="1"/>
  <c r="I90" i="1"/>
  <c r="D52" i="1"/>
  <c r="H52" i="1"/>
  <c r="A52" i="1"/>
  <c r="I52" i="1"/>
  <c r="H22" i="1"/>
  <c r="I22" i="1"/>
  <c r="A22" i="1"/>
  <c r="D22" i="1"/>
  <c r="I60" i="1"/>
  <c r="D60" i="1"/>
  <c r="A60" i="1"/>
  <c r="H60" i="1"/>
  <c r="H74" i="1"/>
  <c r="D74" i="1"/>
  <c r="A74" i="1"/>
  <c r="I74" i="1"/>
  <c r="D23" i="1"/>
  <c r="I23" i="1"/>
  <c r="H23" i="1"/>
  <c r="A23" i="1"/>
  <c r="D76" i="1"/>
  <c r="H76" i="1"/>
  <c r="A76" i="1"/>
  <c r="I76" i="1"/>
  <c r="I85" i="1"/>
  <c r="H85" i="1"/>
  <c r="D85" i="1"/>
  <c r="A85" i="1"/>
  <c r="I81" i="1"/>
  <c r="H81" i="1"/>
  <c r="A81" i="1"/>
  <c r="D81" i="1"/>
  <c r="D93" i="1"/>
  <c r="H93" i="1"/>
  <c r="I93" i="1"/>
  <c r="A93" i="1"/>
  <c r="I21" i="1"/>
  <c r="H21" i="1"/>
  <c r="D21" i="1"/>
  <c r="A21" i="1"/>
  <c r="I19" i="1"/>
  <c r="H19" i="1"/>
  <c r="D19" i="1"/>
  <c r="A19" i="1"/>
  <c r="A38" i="1"/>
  <c r="I38" i="1"/>
  <c r="D8" i="1"/>
  <c r="H8" i="1"/>
  <c r="A8" i="1"/>
  <c r="I8" i="1"/>
  <c r="D15" i="1"/>
  <c r="I15" i="1"/>
  <c r="A15" i="1"/>
  <c r="H15" i="1"/>
  <c r="I94" i="1"/>
  <c r="A94" i="1"/>
  <c r="I95" i="1"/>
  <c r="D95" i="1"/>
  <c r="A95" i="1"/>
  <c r="H95" i="1"/>
  <c r="I64" i="1"/>
  <c r="D64" i="1"/>
  <c r="A64" i="1"/>
  <c r="H64" i="1"/>
  <c r="H57" i="1"/>
  <c r="I57" i="1"/>
  <c r="A57" i="1"/>
  <c r="D57" i="1"/>
  <c r="H91" i="1"/>
  <c r="I91" i="1"/>
  <c r="D91" i="1"/>
  <c r="A91" i="1"/>
  <c r="I4" i="1"/>
  <c r="A4" i="1"/>
  <c r="A39" i="1"/>
  <c r="I39" i="1"/>
  <c r="I69" i="1"/>
  <c r="H69" i="1"/>
  <c r="A69" i="1"/>
  <c r="D69" i="1"/>
  <c r="D10" i="1"/>
  <c r="H10" i="1"/>
  <c r="A10" i="1"/>
  <c r="I10" i="1"/>
  <c r="D31" i="1"/>
  <c r="I31" i="1"/>
  <c r="A31" i="1"/>
  <c r="H31" i="1"/>
  <c r="H59" i="1"/>
  <c r="I59" i="1"/>
  <c r="D59" i="1"/>
  <c r="A59" i="1"/>
  <c r="D30" i="1"/>
  <c r="I30" i="1"/>
  <c r="H30" i="1"/>
  <c r="A30" i="1"/>
  <c r="I61" i="1"/>
  <c r="A61" i="1"/>
  <c r="A50" i="1"/>
  <c r="I50" i="1"/>
  <c r="H41" i="1"/>
  <c r="I41" i="1"/>
  <c r="A41" i="1"/>
  <c r="D41" i="1"/>
  <c r="H73" i="1"/>
  <c r="I73" i="1"/>
  <c r="A73" i="1"/>
  <c r="D73" i="1"/>
  <c r="D37" i="1"/>
  <c r="H37" i="1"/>
  <c r="A37" i="1"/>
  <c r="I37" i="1"/>
  <c r="D54" i="1"/>
  <c r="H54" i="1"/>
  <c r="I54" i="1"/>
  <c r="A54" i="1"/>
  <c r="D14" i="1"/>
  <c r="I14" i="1"/>
  <c r="A14" i="1"/>
  <c r="H14" i="1"/>
  <c r="I27" i="1"/>
  <c r="D27" i="1"/>
  <c r="A27" i="1"/>
  <c r="H27" i="1"/>
  <c r="I33" i="1"/>
  <c r="H33" i="1"/>
  <c r="A33" i="1"/>
  <c r="D33" i="1"/>
  <c r="I46" i="1"/>
  <c r="H46" i="1"/>
  <c r="A46" i="1"/>
  <c r="D46" i="1"/>
  <c r="H68" i="1"/>
  <c r="D68" i="1"/>
  <c r="A68" i="1"/>
  <c r="I68" i="1"/>
  <c r="D88" i="1"/>
  <c r="H88" i="1"/>
  <c r="I88" i="1"/>
  <c r="A88" i="1"/>
  <c r="I79" i="1"/>
  <c r="D79" i="1"/>
  <c r="A79" i="1"/>
  <c r="H79" i="1"/>
  <c r="D70" i="1"/>
  <c r="H70" i="1"/>
  <c r="A70" i="1"/>
  <c r="I70" i="1"/>
  <c r="I55" i="1"/>
  <c r="H55" i="1"/>
  <c r="D55" i="1"/>
  <c r="A55" i="1"/>
  <c r="D32" i="1"/>
  <c r="H32" i="1"/>
  <c r="A32" i="1"/>
  <c r="I32" i="1"/>
  <c r="D89" i="1"/>
  <c r="I89" i="1"/>
  <c r="A89" i="1"/>
  <c r="H89" i="1"/>
  <c r="D34" i="1"/>
  <c r="I34" i="1"/>
  <c r="A34" i="1"/>
  <c r="H34" i="1"/>
  <c r="I63" i="1"/>
  <c r="A63" i="1"/>
  <c r="H63" i="1"/>
  <c r="D28" i="1"/>
  <c r="H28" i="1"/>
  <c r="A28" i="1"/>
  <c r="I28" i="1"/>
  <c r="I29" i="1"/>
  <c r="D29" i="1"/>
  <c r="A29" i="1"/>
  <c r="H29" i="1"/>
  <c r="H75" i="1"/>
  <c r="D75" i="1"/>
  <c r="I75" i="1"/>
  <c r="A75" i="1"/>
  <c r="I51" i="1"/>
  <c r="H51" i="1"/>
  <c r="A51" i="1"/>
  <c r="D51" i="1"/>
  <c r="I45" i="1"/>
  <c r="H45" i="1"/>
  <c r="A45" i="1"/>
  <c r="D45" i="1"/>
  <c r="H84" i="1"/>
  <c r="D84" i="1"/>
  <c r="I84" i="1"/>
  <c r="A84" i="1"/>
  <c r="H40" i="1"/>
  <c r="D40" i="1"/>
  <c r="A40" i="1"/>
  <c r="I40" i="1"/>
  <c r="H43" i="1"/>
  <c r="I43" i="1"/>
  <c r="A43" i="1"/>
  <c r="D43" i="1"/>
  <c r="I80" i="1"/>
  <c r="D80" i="1"/>
  <c r="H80" i="1"/>
  <c r="A80" i="1"/>
  <c r="H83" i="1"/>
  <c r="D83" i="1"/>
  <c r="A83" i="1"/>
  <c r="I83" i="1"/>
  <c r="D42" i="1"/>
  <c r="H42" i="1"/>
  <c r="A42" i="1"/>
  <c r="I42" i="1"/>
  <c r="I77" i="1"/>
  <c r="D77" i="1"/>
  <c r="A77" i="1"/>
  <c r="H77" i="1"/>
  <c r="I24" i="1"/>
  <c r="A24" i="1"/>
  <c r="I35" i="1"/>
  <c r="H35" i="1"/>
  <c r="A35" i="1"/>
  <c r="D35" i="1"/>
  <c r="H36" i="1"/>
  <c r="I36" i="1"/>
  <c r="A36" i="1"/>
  <c r="D36" i="1"/>
  <c r="D20" i="1"/>
  <c r="I20" i="1"/>
  <c r="H20" i="1"/>
  <c r="A20" i="1"/>
  <c r="H78" i="1"/>
  <c r="D78" i="1"/>
  <c r="A78" i="1"/>
  <c r="I78" i="1"/>
  <c r="I17" i="1"/>
  <c r="D17" i="1"/>
  <c r="A17" i="1"/>
  <c r="H17" i="1"/>
  <c r="H87" i="1"/>
  <c r="I87" i="1"/>
  <c r="A87" i="1"/>
  <c r="D87" i="1"/>
  <c r="I53" i="1"/>
  <c r="D53" i="1"/>
  <c r="A53" i="1"/>
  <c r="H53" i="1"/>
  <c r="I47" i="1"/>
  <c r="H47" i="1"/>
  <c r="D47" i="1"/>
  <c r="A47" i="1"/>
  <c r="D26" i="1"/>
  <c r="I26" i="1"/>
  <c r="A26" i="1"/>
  <c r="H26" i="1"/>
  <c r="D56" i="1"/>
  <c r="H56" i="1"/>
  <c r="I56" i="1"/>
  <c r="A56" i="1"/>
  <c r="H18" i="1"/>
  <c r="I18" i="1"/>
  <c r="A18" i="1"/>
  <c r="I62" i="1"/>
  <c r="H62" i="1"/>
  <c r="A62" i="1"/>
  <c r="H49" i="1"/>
  <c r="I49" i="1"/>
  <c r="D49" i="1"/>
  <c r="A49" i="1"/>
  <c r="H72" i="1"/>
  <c r="I72" i="1"/>
  <c r="D72" i="1"/>
  <c r="A72" i="1"/>
  <c r="I11" i="1"/>
  <c r="H11" i="1"/>
  <c r="A11" i="1"/>
  <c r="I71" i="1"/>
  <c r="A71" i="1"/>
  <c r="I3" i="1"/>
  <c r="A3" i="1"/>
  <c r="I2" i="1"/>
  <c r="A92" i="1"/>
  <c r="I92" i="1"/>
  <c r="D16" i="1"/>
  <c r="I16" i="1"/>
  <c r="H16" i="1"/>
  <c r="A16" i="1"/>
  <c r="I5" i="1"/>
  <c r="H5" i="1"/>
  <c r="A5" i="1"/>
  <c r="D5" i="1"/>
  <c r="D13" i="1"/>
  <c r="H13" i="1"/>
  <c r="I13" i="1"/>
  <c r="A13" i="1"/>
  <c r="I65" i="1"/>
  <c r="H65" i="1"/>
  <c r="A65" i="1"/>
  <c r="D65" i="1"/>
  <c r="D86" i="1"/>
  <c r="H86" i="1"/>
  <c r="A86" i="1"/>
  <c r="I86" i="1"/>
  <c r="H58" i="1"/>
  <c r="D58" i="1"/>
  <c r="A58" i="1"/>
  <c r="I58" i="1"/>
  <c r="H9" i="1"/>
  <c r="I9" i="1"/>
  <c r="A9" i="1"/>
  <c r="D9" i="1"/>
  <c r="I12" i="1"/>
  <c r="A12" i="1"/>
  <c r="H48" i="1"/>
  <c r="D48" i="1"/>
  <c r="A48" i="1"/>
  <c r="I48" i="1"/>
  <c r="H67" i="1"/>
  <c r="D67" i="1"/>
  <c r="A67" i="1"/>
  <c r="I67" i="1"/>
  <c r="I7" i="1"/>
  <c r="H7" i="1"/>
  <c r="A7" i="1"/>
  <c r="D7" i="1"/>
  <c r="A66" i="1"/>
  <c r="I66" i="1"/>
  <c r="A82" i="1"/>
  <c r="I82" i="1"/>
  <c r="I6" i="1"/>
  <c r="A6" i="1"/>
  <c r="D44" i="1"/>
  <c r="I44" i="1"/>
  <c r="A44" i="1"/>
  <c r="H44" i="1"/>
</calcChain>
</file>

<file path=xl/sharedStrings.xml><?xml version="1.0" encoding="utf-8"?>
<sst xmlns="http://schemas.openxmlformats.org/spreadsheetml/2006/main" count="256" uniqueCount="74">
  <si>
    <t>Item</t>
  </si>
  <si>
    <t>Fonte</t>
  </si>
  <si>
    <t>Código</t>
  </si>
  <si>
    <t>Descrição</t>
  </si>
  <si>
    <t>Unidade</t>
  </si>
  <si>
    <t>Quantidade</t>
  </si>
  <si>
    <t>Preço Unitário (com BDI) (R$)</t>
  </si>
  <si>
    <t>Preço Total
(R$)</t>
  </si>
  <si>
    <t>SINAPI</t>
  </si>
  <si>
    <t>SERVIÇOS PRELIMINARES</t>
  </si>
  <si>
    <t>SERVIÇOS TÉCNICOS</t>
  </si>
  <si>
    <t>SINAPI-I</t>
  </si>
  <si>
    <t>2708</t>
  </si>
  <si>
    <t>SERVIÇOS INICIAIS</t>
  </si>
  <si>
    <t>10776</t>
  </si>
  <si>
    <t>10775</t>
  </si>
  <si>
    <t>93421</t>
  </si>
  <si>
    <t>99059</t>
  </si>
  <si>
    <t>Composição</t>
  </si>
  <si>
    <t>MOB01</t>
  </si>
  <si>
    <t>MOBILIZAÇÃO E DESMOBILIZAÇÃO</t>
  </si>
  <si>
    <t>DEMOLIÇÕES</t>
  </si>
  <si>
    <t>92966</t>
  </si>
  <si>
    <t>97629</t>
  </si>
  <si>
    <t>100947</t>
  </si>
  <si>
    <t>100948</t>
  </si>
  <si>
    <t>100945</t>
  </si>
  <si>
    <t>OBRAS DE TERRA</t>
  </si>
  <si>
    <t>90100</t>
  </si>
  <si>
    <t>93375</t>
  </si>
  <si>
    <t>INFRAESTRUTURA</t>
  </si>
  <si>
    <t>SAPATAS ISOLADAS</t>
  </si>
  <si>
    <t>96523</t>
  </si>
  <si>
    <t>COMP04</t>
  </si>
  <si>
    <t>4085</t>
  </si>
  <si>
    <t>COMP07</t>
  </si>
  <si>
    <t>94965</t>
  </si>
  <si>
    <t>103670</t>
  </si>
  <si>
    <t>93590</t>
  </si>
  <si>
    <t>93588</t>
  </si>
  <si>
    <t>MESOESTRUTURA</t>
  </si>
  <si>
    <t>PILARES</t>
  </si>
  <si>
    <t>92264</t>
  </si>
  <si>
    <t>92447</t>
  </si>
  <si>
    <t>CORTINAS</t>
  </si>
  <si>
    <t>92268</t>
  </si>
  <si>
    <t>92441</t>
  </si>
  <si>
    <t>SUPERESTRUTURA EM PRÉ-MOLDADOS E CONCRETO ARMADO</t>
  </si>
  <si>
    <t>FABRICAÇÃO E MONTAGEM DE ESTRUTURA DE CONCRETO ARMADO PRÉ-MOLDADO</t>
  </si>
  <si>
    <t>LONGARINAS DE CONCRETO ARMADO PRÉ-MOLDADO</t>
  </si>
  <si>
    <t>COMP09</t>
  </si>
  <si>
    <t>93287</t>
  </si>
  <si>
    <t>PLACAS TRELIÇADAS PRÉ-MOLDADAS PARA PONTE</t>
  </si>
  <si>
    <t>COMP02</t>
  </si>
  <si>
    <t>LAJE CAPEAMENTO</t>
  </si>
  <si>
    <t>94966</t>
  </si>
  <si>
    <t>VIGAS TRANSVERSINAS</t>
  </si>
  <si>
    <t>92266</t>
  </si>
  <si>
    <t>GUARDA-RODAS</t>
  </si>
  <si>
    <t>COMP03</t>
  </si>
  <si>
    <t>GUARDA-CORPOS</t>
  </si>
  <si>
    <t>COMP05</t>
  </si>
  <si>
    <t>Encargos sociais:</t>
  </si>
  <si>
    <t>Para elaboração deste orçamento, foram utilizados os encargos sociais do SINAPI para a Unidade da Federação indicada.</t>
  </si>
  <si>
    <t>Observações:</t>
  </si>
  <si>
    <t>H</t>
  </si>
  <si>
    <t>MÊS</t>
  </si>
  <si>
    <t>CHP</t>
  </si>
  <si>
    <t>M</t>
  </si>
  <si>
    <t>m³</t>
  </si>
  <si>
    <t>m</t>
  </si>
  <si>
    <t>m³Xkm</t>
  </si>
  <si>
    <t>TonXkm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</si>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</sst>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\-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lightUp">
        <fgColor indexed="22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 shrinkToFit="1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 applyProtection="1">
      <alignment vertical="center" shrinkToFit="1"/>
    </xf>
    <xf numFmtId="43" fontId="0" fillId="3" borderId="3" xfId="1" applyFont="1" applyFill="1" applyBorder="1" applyAlignment="1" applyProtection="1">
      <alignment vertical="center" wrapText="1"/>
      <protection locked="0"/>
    </xf>
    <xf numFmtId="164" fontId="0" fillId="0" borderId="4" xfId="1" applyNumberFormat="1" applyFont="1" applyFill="1" applyBorder="1" applyAlignment="1" applyProtection="1">
      <alignment horizontal="center" vertical="center" shrinkToFit="1"/>
    </xf>
    <xf numFmtId="49" fontId="3" fillId="4" borderId="6" xfId="0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 applyProtection="1">
      <alignment horizontal="center" vertical="center"/>
    </xf>
    <xf numFmtId="164" fontId="3" fillId="4" borderId="7" xfId="1" applyNumberFormat="1" applyFont="1" applyFill="1" applyBorder="1" applyAlignment="1" applyProtection="1">
      <alignment horizontal="center" vertical="center" shrinkToFit="1"/>
    </xf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0" fillId="0" borderId="9" xfId="0" applyBorder="1"/>
    <xf numFmtId="0" fontId="2" fillId="0" borderId="2" xfId="0" applyFont="1" applyBorder="1" applyAlignment="1">
      <alignment vertical="center" wrapText="1" shrinkToFi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64" fontId="2" fillId="0" borderId="3" xfId="1" applyNumberFormat="1" applyFont="1" applyFill="1" applyBorder="1" applyAlignment="1" applyProtection="1">
      <alignment vertical="center" shrinkToFit="1"/>
    </xf>
    <xf numFmtId="43" fontId="2" fillId="3" borderId="3" xfId="1" applyFont="1" applyFill="1" applyBorder="1" applyAlignment="1" applyProtection="1">
      <alignment vertical="center" wrapText="1"/>
      <protection locked="0"/>
    </xf>
    <xf numFmtId="164" fontId="2" fillId="0" borderId="4" xfId="1" applyNumberFormat="1" applyFont="1" applyFill="1" applyBorder="1" applyAlignment="1" applyProtection="1">
      <alignment horizontal="center" vertical="center" shrinkToFit="1"/>
    </xf>
    <xf numFmtId="0" fontId="2" fillId="0" borderId="0" xfId="0" applyFont="1"/>
    <xf numFmtId="0" fontId="3" fillId="4" borderId="5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Vírgula" xfId="1" builtinId="3"/>
  </cellStyles>
  <dxfs count="247"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feituras_2023\Tres%20Passos\Ponte\Orca_ponte_Erval%20No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>
        <row r="17">
          <cell r="F17" t="str">
            <v>ERVAL NOVO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D1" workbookViewId="0">
      <selection activeCell="G7" sqref="G7"/>
    </sheetView>
  </sheetViews>
  <sheetFormatPr defaultRowHeight="15" x14ac:dyDescent="0.25"/>
  <cols>
    <col min="2" max="2" width="11.42578125" customWidth="1"/>
    <col min="4" max="4" width="72.85546875" customWidth="1"/>
  </cols>
  <sheetData>
    <row r="1" spans="1:9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tr">
        <f>IF(TIPOORCAMENTO="Licitado","","Custo Unitário (sem BDI) (R$)")</f>
        <v>Custo Unitário (sem BDI) (R$)</v>
      </c>
      <c r="H1" s="1" t="s">
        <v>6</v>
      </c>
      <c r="I1" s="1" t="s">
        <v>7</v>
      </c>
    </row>
    <row r="2" spans="1:9" x14ac:dyDescent="0.25">
      <c r="A2" s="29" t="str">
        <f>Import.DescLote</f>
        <v>ERVAL NOVO</v>
      </c>
      <c r="B2" s="29"/>
      <c r="C2" s="29"/>
      <c r="D2" s="29"/>
      <c r="E2" s="11"/>
      <c r="F2" s="12"/>
      <c r="G2" s="12"/>
      <c r="H2" s="12"/>
      <c r="I2" s="13">
        <f ca="1">SUMIF(OFFSET($A2,1,0,ROW(I96)-ROW(I2)-1),"S",OFFSET(I2,1,0,ROW(I96)-ROW(I2)-1))</f>
        <v>515108.75000000006</v>
      </c>
    </row>
    <row r="3" spans="1:9" x14ac:dyDescent="0.25">
      <c r="A3" s="20" t="str">
        <f ca="1">IF(OR($A3=0,$I3=""),"-",CONCATENATE(#REF!&amp;".",IF(AND(#REF!&gt;=2,$A3&gt;=2),#REF!&amp;".",""),IF(AND(#REF!&gt;=3,$A3&gt;=3),#REF!&amp;".",""),IF(AND(#REF!&gt;=4,$A3&gt;=4),#REF!&amp;".",""),IF($A3="S",#REF!&amp;".","")))</f>
        <v>1.</v>
      </c>
      <c r="B3" s="21" t="s">
        <v>8</v>
      </c>
      <c r="C3" s="22"/>
      <c r="D3" s="23" t="s">
        <v>9</v>
      </c>
      <c r="E3" s="7"/>
      <c r="F3" s="8"/>
      <c r="G3" s="9"/>
      <c r="H3" s="8"/>
      <c r="I3" s="10">
        <f t="shared" ref="I3:I34" ca="1" si="0">IF($A3="S",VTOTAL1,IF($A3=0,0,ROUND(SomaAgrup,15-13*$AC$10)))</f>
        <v>23800.560000000001</v>
      </c>
    </row>
    <row r="4" spans="1:9" s="28" customFormat="1" x14ac:dyDescent="0.25">
      <c r="A4" s="20" t="str">
        <f ca="1">IF(OR($A4=0,$I4=""),"-",CONCATENATE(#REF!&amp;".",IF(AND(#REF!&gt;=2,$A4&gt;=2),#REF!&amp;".",""),IF(AND(#REF!&gt;=3,$A4&gt;=3),#REF!&amp;".",""),IF(AND(#REF!&gt;=4,$A4&gt;=4),#REF!&amp;".",""),IF($A4="S",#REF!&amp;".","")))</f>
        <v>1.1.</v>
      </c>
      <c r="B4" s="21" t="s">
        <v>8</v>
      </c>
      <c r="C4" s="22"/>
      <c r="D4" s="23" t="s">
        <v>10</v>
      </c>
      <c r="E4" s="24"/>
      <c r="F4" s="25"/>
      <c r="G4" s="26"/>
      <c r="H4" s="25"/>
      <c r="I4" s="27">
        <f t="shared" ca="1" si="0"/>
        <v>5322.9</v>
      </c>
    </row>
    <row r="5" spans="1:9" x14ac:dyDescent="0.25">
      <c r="A5" s="3" t="str">
        <f ca="1">IF(OR($A5=0,$I5=""),"-",CONCATENATE(#REF!&amp;".",IF(AND(#REF!&gt;=2,$A5&gt;=2),#REF!&amp;".",""),IF(AND(#REF!&gt;=3,$A5&gt;=3),#REF!&amp;".",""),IF(AND(#REF!&gt;=4,$A5&gt;=4),#REF!&amp;".",""),IF($A5="S",#REF!&amp;".","")))</f>
        <v>1.1.0.1.</v>
      </c>
      <c r="B5" s="4" t="s">
        <v>11</v>
      </c>
      <c r="C5" s="5" t="s">
        <v>12</v>
      </c>
      <c r="D5" s="6" t="str">
        <f ca="1">IF($A5="S",REFERENCIA.Descricao,"(digite a descrição aqui)")</f>
        <v xml:space="preserve">ENGENHEIRO CIVIL DE OBRA SENIOR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5" s="7" t="s">
        <v>65</v>
      </c>
      <c r="F5" s="8">
        <v>30</v>
      </c>
      <c r="G5" s="9">
        <v>143.69</v>
      </c>
      <c r="H5" s="8">
        <f ca="1">IF($A5="S",ROUND(IF(TIPOORCAMENTO="Proposto",ORÇAMENTO.CustoUnitario*(1+$AE5),ORÇAMENTO.PrecoUnitarioLicitado),15-13*$AC$9),0)</f>
        <v>177.43</v>
      </c>
      <c r="I5" s="10">
        <f t="shared" ca="1" si="0"/>
        <v>5322.9</v>
      </c>
    </row>
    <row r="6" spans="1:9" s="28" customFormat="1" x14ac:dyDescent="0.25">
      <c r="A6" s="20" t="str">
        <f ca="1">IF(OR($A6=0,$I6=""),"-",CONCATENATE(#REF!&amp;".",IF(AND(#REF!&gt;=2,$A6&gt;=2),#REF!&amp;".",""),IF(AND(#REF!&gt;=3,$A6&gt;=3),#REF!&amp;".",""),IF(AND(#REF!&gt;=4,$A6&gt;=4),#REF!&amp;".",""),IF($A6="S",#REF!&amp;".","")))</f>
        <v>1.2.</v>
      </c>
      <c r="B6" s="21" t="s">
        <v>8</v>
      </c>
      <c r="C6" s="22"/>
      <c r="D6" s="23" t="s">
        <v>13</v>
      </c>
      <c r="E6" s="24"/>
      <c r="F6" s="25"/>
      <c r="G6" s="26"/>
      <c r="H6" s="25"/>
      <c r="I6" s="27">
        <f t="shared" ca="1" si="0"/>
        <v>18477.66</v>
      </c>
    </row>
    <row r="7" spans="1:9" ht="45" x14ac:dyDescent="0.25">
      <c r="A7" s="3" t="str">
        <f ca="1">IF(OR($A7=0,$I7=""),"-",CONCATENATE(#REF!&amp;".",IF(AND(#REF!&gt;=2,$A7&gt;=2),#REF!&amp;".",""),IF(AND(#REF!&gt;=3,$A7&gt;=3),#REF!&amp;".",""),IF(AND(#REF!&gt;=4,$A7&gt;=4),#REF!&amp;".",""),IF($A7="S",#REF!&amp;".","")))</f>
        <v>1.2.0.1.</v>
      </c>
      <c r="B7" s="4" t="s">
        <v>11</v>
      </c>
      <c r="C7" s="5" t="s">
        <v>14</v>
      </c>
      <c r="D7" s="6" t="str">
        <f ca="1">IF($A7="S",REFERENCIA.Descricao,"(digite a descrição aqui)")</f>
        <v xml:space="preserve">LOCACAO DE CONTAINER 2,30 X 6,00 M, ALT. 2,50 M, PARA ESCRITORIO, SEM DIVISORIAS INTERNAS E SEM SANITARIO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7" s="7" t="s">
        <v>66</v>
      </c>
      <c r="F7" s="8">
        <v>3</v>
      </c>
      <c r="G7" s="9">
        <v>425.78</v>
      </c>
      <c r="H7" s="8">
        <f ca="1">IF($A7="S",ROUND(IF(TIPOORCAMENTO="Proposto",ORÇAMENTO.CustoUnitario*(1+$AE7),ORÇAMENTO.PrecoUnitarioLicitado),15-13*$AC$9),0)</f>
        <v>525.75</v>
      </c>
      <c r="I7" s="10">
        <f t="shared" ca="1" si="0"/>
        <v>1577.25</v>
      </c>
    </row>
    <row r="8" spans="1:9" ht="45" x14ac:dyDescent="0.25">
      <c r="A8" s="3" t="str">
        <f ca="1">IF(OR($A8=0,$I8=""),"-",CONCATENATE(#REF!&amp;".",IF(AND(#REF!&gt;=2,$A8&gt;=2),#REF!&amp;".",""),IF(AND(#REF!&gt;=3,$A8&gt;=3),#REF!&amp;".",""),IF(AND(#REF!&gt;=4,$A8&gt;=4),#REF!&amp;".",""),IF($A8="S",#REF!&amp;".","")))</f>
        <v>1.2.0.2.</v>
      </c>
      <c r="B8" s="4" t="s">
        <v>11</v>
      </c>
      <c r="C8" s="5" t="s">
        <v>15</v>
      </c>
      <c r="D8" s="6" t="str">
        <f ca="1">IF($A8="S",REFERENCIA.Descricao,"(digite a descrição aqui)")</f>
        <v xml:space="preserve">LOCACAO DE CONTAINER 2,30 X 6,00 M, ALT. 2,50 M, COM 1 SANITARIO, PARA ESCRITORIO, COMPLETO, SEM DIVISORIAS INTERNAS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8" s="7" t="s">
        <v>66</v>
      </c>
      <c r="F8" s="8">
        <v>3</v>
      </c>
      <c r="G8" s="9">
        <v>545</v>
      </c>
      <c r="H8" s="8">
        <f ca="1">IF($A8="S",ROUND(IF(TIPOORCAMENTO="Proposto",ORÇAMENTO.CustoUnitario*(1+$AE8),ORÇAMENTO.PrecoUnitarioLicitado),15-13*$AC$9),0)</f>
        <v>672.97</v>
      </c>
      <c r="I8" s="10">
        <f t="shared" ca="1" si="0"/>
        <v>2018.91</v>
      </c>
    </row>
    <row r="9" spans="1:9" ht="30" x14ac:dyDescent="0.25">
      <c r="A9" s="3" t="str">
        <f ca="1">IF(OR($A9=0,$I9=""),"-",CONCATENATE(#REF!&amp;".",IF(AND(#REF!&gt;=2,$A9&gt;=2),#REF!&amp;".",""),IF(AND(#REF!&gt;=3,$A9&gt;=3),#REF!&amp;".",""),IF(AND(#REF!&gt;=4,$A9&gt;=4),#REF!&amp;".",""),IF($A9="S",#REF!&amp;".","")))</f>
        <v>1.2.0.3.</v>
      </c>
      <c r="B9" s="4" t="s">
        <v>8</v>
      </c>
      <c r="C9" s="5" t="s">
        <v>16</v>
      </c>
      <c r="D9" s="6" t="str">
        <f ca="1">IF($A9="S",REFERENCIA.Descricao,"(digite a descrição aqui)")</f>
        <v>GRUPO GERADOR REBOCÁVEL, POTÊNCIA 66 KVA, MOTOR A DIESEL - CHP DIURNO. AF_03/2016</v>
      </c>
      <c r="E9" s="7" t="s">
        <v>67</v>
      </c>
      <c r="F9" s="8">
        <v>90</v>
      </c>
      <c r="G9" s="9">
        <v>73.239999999999995</v>
      </c>
      <c r="H9" s="8">
        <f ca="1">IF($A9="S",ROUND(IF(TIPOORCAMENTO="Proposto",ORÇAMENTO.CustoUnitario*(1+$AE9),ORÇAMENTO.PrecoUnitarioLicitado),15-13*$AC$9),0)</f>
        <v>90.44</v>
      </c>
      <c r="I9" s="10">
        <f t="shared" ca="1" si="0"/>
        <v>8139.6</v>
      </c>
    </row>
    <row r="10" spans="1:9" ht="30" x14ac:dyDescent="0.25">
      <c r="A10" s="3" t="str">
        <f ca="1">IF(OR($A10=0,$I10=""),"-",CONCATENATE(#REF!&amp;".",IF(AND(#REF!&gt;=2,$A10&gt;=2),#REF!&amp;".",""),IF(AND(#REF!&gt;=3,$A10&gt;=3),#REF!&amp;".",""),IF(AND(#REF!&gt;=4,$A10&gt;=4),#REF!&amp;".",""),IF($A10="S",#REF!&amp;".","")))</f>
        <v>1.2.0.4.</v>
      </c>
      <c r="B10" s="4" t="s">
        <v>8</v>
      </c>
      <c r="C10" s="5" t="s">
        <v>17</v>
      </c>
      <c r="D10" s="6" t="str">
        <f ca="1">IF($A10="S",REFERENCIA.Descricao,"(digite a descrição aqui)")</f>
        <v>LOCACAO CONVENCIONAL DE OBRA, UTILIZANDO GABARITO DE TÁBUAS CORRIDAS PONTALETADAS A CADA 2,00M -  2 UTILIZAÇÕES. AF_10/2018</v>
      </c>
      <c r="E10" s="7" t="s">
        <v>68</v>
      </c>
      <c r="F10" s="8">
        <v>30</v>
      </c>
      <c r="G10" s="9">
        <v>48.66</v>
      </c>
      <c r="H10" s="8">
        <f ca="1">IF($A10="S",ROUND(IF(TIPOORCAMENTO="Proposto",ORÇAMENTO.CustoUnitario*(1+$AE10),ORÇAMENTO.PrecoUnitarioLicitado),15-13*$AC$9),0)</f>
        <v>60.09</v>
      </c>
      <c r="I10" s="10">
        <f t="shared" ca="1" si="0"/>
        <v>1802.7</v>
      </c>
    </row>
    <row r="11" spans="1:9" ht="30" x14ac:dyDescent="0.25">
      <c r="A11" s="3" t="str">
        <f ca="1">IF(OR($A11=0,$I11=""),"-",CONCATENATE(#REF!&amp;".",IF(AND(#REF!&gt;=2,$A11&gt;=2),#REF!&amp;".",""),IF(AND(#REF!&gt;=3,$A11&gt;=3),#REF!&amp;".",""),IF(AND(#REF!&gt;=4,$A11&gt;=4),#REF!&amp;".",""),IF($A11="S",#REF!&amp;".","")))</f>
        <v>1.2.0.5.</v>
      </c>
      <c r="B11" s="4" t="s">
        <v>18</v>
      </c>
      <c r="C11" s="5" t="s">
        <v>19</v>
      </c>
      <c r="D11" s="6" t="s">
        <v>20</v>
      </c>
      <c r="E11" s="7" t="s">
        <v>4</v>
      </c>
      <c r="F11" s="8">
        <v>1</v>
      </c>
      <c r="G11" s="9">
        <v>4000</v>
      </c>
      <c r="H11" s="8">
        <f ca="1">IF($A11="S",ROUND(IF(TIPOORCAMENTO="Proposto",ORÇAMENTO.CustoUnitario*(1+$AE11),ORÇAMENTO.PrecoUnitarioLicitado),15-13*$AC$9),0)</f>
        <v>4939.2</v>
      </c>
      <c r="I11" s="10">
        <f t="shared" ca="1" si="0"/>
        <v>4939.2</v>
      </c>
    </row>
    <row r="12" spans="1:9" s="28" customFormat="1" x14ac:dyDescent="0.25">
      <c r="A12" s="20" t="str">
        <f ca="1">IF(OR($A12=0,$I12=""),"-",CONCATENATE(#REF!&amp;".",IF(AND(#REF!&gt;=2,$A12&gt;=2),#REF!&amp;".",""),IF(AND(#REF!&gt;=3,$A12&gt;=3),#REF!&amp;".",""),IF(AND(#REF!&gt;=4,$A12&gt;=4),#REF!&amp;".",""),IF($A12="S",#REF!&amp;".","")))</f>
        <v>1.3.</v>
      </c>
      <c r="B12" s="21" t="s">
        <v>8</v>
      </c>
      <c r="C12" s="22"/>
      <c r="D12" s="23" t="s">
        <v>21</v>
      </c>
      <c r="E12" s="24"/>
      <c r="F12" s="25"/>
      <c r="G12" s="26"/>
      <c r="H12" s="25"/>
      <c r="I12" s="27">
        <f t="shared" ca="1" si="0"/>
        <v>0</v>
      </c>
    </row>
    <row r="13" spans="1:9" ht="30" x14ac:dyDescent="0.25">
      <c r="A13" s="3" t="str">
        <f ca="1">IF(OR($A13=0,$I13=""),"-",CONCATENATE(#REF!&amp;".",IF(AND(#REF!&gt;=2,$A13&gt;=2),#REF!&amp;".",""),IF(AND(#REF!&gt;=3,$A13&gt;=3),#REF!&amp;".",""),IF(AND(#REF!&gt;=4,$A13&gt;=4),#REF!&amp;".",""),IF($A13="S",#REF!&amp;".","")))</f>
        <v>-</v>
      </c>
      <c r="B13" s="4" t="s">
        <v>8</v>
      </c>
      <c r="C13" s="5" t="s">
        <v>22</v>
      </c>
      <c r="D13" s="6" t="str">
        <f ca="1">IF($A13="S",REFERENCIA.Descricao,"(digite a descrição aqui)")</f>
        <v>MARTELO PERFURADOR PNEUMÁTICO MANUAL, HASTE 25 X 75 MM, 21 KG - CHP DIURNO. AF_12/2015</v>
      </c>
      <c r="E13" s="7" t="str">
        <f ca="1">REFERENCIA.Unidade</f>
        <v>-</v>
      </c>
      <c r="F13" s="8"/>
      <c r="G13" s="9"/>
      <c r="H13" s="8">
        <f ca="1">IF($A13="S",ROUND(IF(TIPOORCAMENTO="Proposto",ORÇAMENTO.CustoUnitario*(1+$AE13),ORÇAMENTO.PrecoUnitarioLicitado),15-13*$AC$9),0)</f>
        <v>40.4</v>
      </c>
      <c r="I13" s="10">
        <f t="shared" ca="1" si="0"/>
        <v>0</v>
      </c>
    </row>
    <row r="14" spans="1:9" ht="30" x14ac:dyDescent="0.25">
      <c r="A14" s="3" t="str">
        <f ca="1">IF(OR($A14=0,$I14=""),"-",CONCATENATE(#REF!&amp;".",IF(AND(#REF!&gt;=2,$A14&gt;=2),#REF!&amp;".",""),IF(AND(#REF!&gt;=3,$A14&gt;=3),#REF!&amp;".",""),IF(AND(#REF!&gt;=4,$A14&gt;=4),#REF!&amp;".",""),IF($A14="S",#REF!&amp;".","")))</f>
        <v>-</v>
      </c>
      <c r="B14" s="4" t="s">
        <v>8</v>
      </c>
      <c r="C14" s="5" t="s">
        <v>23</v>
      </c>
      <c r="D14" s="6" t="str">
        <f ca="1">IF($A14="S",REFERENCIA.Descricao,"(digite a descrição aqui)")</f>
        <v>DEMOLIÇÃO DE LAJES, DE FORMA MECANIZADA COM MARTELETE, SEM REAPROVEITAMENTO. AF_12/2017</v>
      </c>
      <c r="E14" s="7" t="str">
        <f t="shared" ref="E14:E23" ca="1" si="1">REFERENCIA.Unidade</f>
        <v>-</v>
      </c>
      <c r="F14" s="8"/>
      <c r="G14" s="9"/>
      <c r="H14" s="8">
        <f ca="1">IF($A14="S",ROUND(IF(TIPOORCAMENTO="Proposto",ORÇAMENTO.CustoUnitario*(1+$AE14),ORÇAMENTO.PrecoUnitarioLicitado),15-13*$AC$9),0)</f>
        <v>171.76</v>
      </c>
      <c r="I14" s="10">
        <f t="shared" ca="1" si="0"/>
        <v>0</v>
      </c>
    </row>
    <row r="15" spans="1:9" ht="30" x14ac:dyDescent="0.25">
      <c r="A15" s="3" t="str">
        <f ca="1">IF(OR($A15=0,$I15=""),"-",CONCATENATE(#REF!&amp;".",IF(AND(#REF!&gt;=2,$A15&gt;=2),#REF!&amp;".",""),IF(AND(#REF!&gt;=3,$A15&gt;=3),#REF!&amp;".",""),IF(AND(#REF!&gt;=4,$A15&gt;=4),#REF!&amp;".",""),IF($A15="S",#REF!&amp;".","")))</f>
        <v>-</v>
      </c>
      <c r="B15" s="4" t="s">
        <v>8</v>
      </c>
      <c r="C15" s="5" t="s">
        <v>24</v>
      </c>
      <c r="D15" s="6" t="str">
        <f ca="1">IF($A15="S",REFERENCIA.Descricao,"(digite a descrição aqui)")</f>
        <v>TRANSPORTE COM CAMINHÃO CARROCERIA 9T, EM VIA URBANA PAVIMENTADA, DMT ATÉ 30KM (UNIDADE: TXKM). AF_07/2020</v>
      </c>
      <c r="E15" s="7" t="str">
        <f t="shared" ca="1" si="1"/>
        <v>-</v>
      </c>
      <c r="F15" s="8"/>
      <c r="G15" s="9"/>
      <c r="H15" s="8">
        <f ca="1">IF($A15="S",ROUND(IF(TIPOORCAMENTO="Proposto",ORÇAMENTO.CustoUnitario*(1+$AE15),ORÇAMENTO.PrecoUnitarioLicitado),15-13*$AC$9),0)</f>
        <v>2.69</v>
      </c>
      <c r="I15" s="10">
        <f t="shared" ca="1" si="0"/>
        <v>0</v>
      </c>
    </row>
    <row r="16" spans="1:9" ht="45" x14ac:dyDescent="0.25">
      <c r="A16" s="3" t="str">
        <f ca="1">IF(OR($A16=0,$I16=""),"-",CONCATENATE(#REF!&amp;".",IF(AND(#REF!&gt;=2,$A16&gt;=2),#REF!&amp;".",""),IF(AND(#REF!&gt;=3,$A16&gt;=3),#REF!&amp;".",""),IF(AND(#REF!&gt;=4,$A16&gt;=4),#REF!&amp;".",""),IF($A16="S",#REF!&amp;".","")))</f>
        <v>-</v>
      </c>
      <c r="B16" s="4" t="s">
        <v>8</v>
      </c>
      <c r="C16" s="5" t="s">
        <v>25</v>
      </c>
      <c r="D16" s="6" t="str">
        <f ca="1">IF($A16="S",REFERENCIA.Descricao,"(digite a descrição aqui)")</f>
        <v>TRANSPORTE COM CAMINHÃO CARROCERIA 9T, EM VIA URBANA PAVIMENTADA, ADICIONAL PARA DMT EXCEDENTE A 30 KM (UNIDADE: TXKM). AF_07/2020</v>
      </c>
      <c r="E16" s="7" t="str">
        <f t="shared" ca="1" si="1"/>
        <v>-</v>
      </c>
      <c r="F16" s="8"/>
      <c r="G16" s="9"/>
      <c r="H16" s="8">
        <f ca="1">IF($A16="S",ROUND(IF(TIPOORCAMENTO="Proposto",ORÇAMENTO.CustoUnitario*(1+$AE16),ORÇAMENTO.PrecoUnitarioLicitado),15-13*$AC$9),0)</f>
        <v>1.06</v>
      </c>
      <c r="I16" s="10">
        <f t="shared" ca="1" si="0"/>
        <v>0</v>
      </c>
    </row>
    <row r="17" spans="1:9" ht="30" x14ac:dyDescent="0.25">
      <c r="A17" s="3" t="str">
        <f ca="1">IF(OR($A17=0,$I17=""),"-",CONCATENATE(#REF!&amp;".",IF(AND(#REF!&gt;=2,$A17&gt;=2),#REF!&amp;".",""),IF(AND(#REF!&gt;=3,$A17&gt;=3),#REF!&amp;".",""),IF(AND(#REF!&gt;=4,$A17&gt;=4),#REF!&amp;".",""),IF($A17="S",#REF!&amp;".","")))</f>
        <v>-</v>
      </c>
      <c r="B17" s="4" t="s">
        <v>8</v>
      </c>
      <c r="C17" s="5" t="s">
        <v>26</v>
      </c>
      <c r="D17" s="6" t="str">
        <f ca="1">IF($A17="S",REFERENCIA.Descricao,"(digite a descrição aqui)")</f>
        <v>TRANSPORTE COM CAMINHÃO CARROCERIA 9T, EM VIA URBANA EM LEITO NATURAL (UNIDADE: TXKM). AF_07/2020</v>
      </c>
      <c r="E17" s="7" t="str">
        <f t="shared" ca="1" si="1"/>
        <v>-</v>
      </c>
      <c r="F17" s="8"/>
      <c r="G17" s="9"/>
      <c r="H17" s="8">
        <f ca="1">IF($A17="S",ROUND(IF(TIPOORCAMENTO="Proposto",ORÇAMENTO.CustoUnitario*(1+$AE17),ORÇAMENTO.PrecoUnitarioLicitado),15-13*$AC$9),0)</f>
        <v>3.38</v>
      </c>
      <c r="I17" s="10">
        <f t="shared" ca="1" si="0"/>
        <v>0</v>
      </c>
    </row>
    <row r="18" spans="1:9" x14ac:dyDescent="0.25">
      <c r="A18" s="20" t="str">
        <f ca="1">IF(OR($A18=0,$I18=""),"-",CONCATENATE(#REF!&amp;".",IF(AND(#REF!&gt;=2,$A18&gt;=2),#REF!&amp;".",""),IF(AND(#REF!&gt;=3,$A18&gt;=3),#REF!&amp;".",""),IF(AND(#REF!&gt;=4,$A18&gt;=4),#REF!&amp;".",""),IF($A18="S",#REF!&amp;".","")))</f>
        <v>1.4.</v>
      </c>
      <c r="B18" s="21" t="s">
        <v>8</v>
      </c>
      <c r="C18" s="22"/>
      <c r="D18" s="23" t="s">
        <v>27</v>
      </c>
      <c r="E18" s="24" t="str">
        <f t="shared" ca="1" si="1"/>
        <v>-</v>
      </c>
      <c r="F18" s="8"/>
      <c r="G18" s="9"/>
      <c r="H18" s="8">
        <f ca="1">IF($A18="S",ROUND(IF(TIPOORCAMENTO="Proposto",ORÇAMENTO.CustoUnitario*(1+$AE18),ORÇAMENTO.PrecoUnitarioLicitado),15-13*$AC$9),0)</f>
        <v>0</v>
      </c>
      <c r="I18" s="10">
        <f t="shared" ca="1" si="0"/>
        <v>0</v>
      </c>
    </row>
    <row r="19" spans="1:9" ht="60" x14ac:dyDescent="0.25">
      <c r="A19" s="3" t="str">
        <f ca="1">IF(OR($A19=0,$I19=""),"-",CONCATENATE(#REF!&amp;".",IF(AND(#REF!&gt;=2,$A19&gt;=2),#REF!&amp;".",""),IF(AND(#REF!&gt;=3,$A19&gt;=3),#REF!&amp;".",""),IF(AND(#REF!&gt;=4,$A19&gt;=4),#REF!&amp;".",""),IF($A19="S",#REF!&amp;".","")))</f>
        <v>-</v>
      </c>
      <c r="B19" s="4" t="s">
        <v>8</v>
      </c>
      <c r="C19" s="5" t="s">
        <v>28</v>
      </c>
      <c r="D19" s="6" t="str">
        <f ca="1">IF($A19="S",REFERENCIA.Descricao,"(digite a descrição aqui)")</f>
        <v>ESCAVAÇÃO MECANIZADA DE VALA COM PROF. ATÉ 1,5 M (MÉDIA MONTANTE E JUSANTE/UMA COMPOSIÇÃO POR TRECHO), RETROESCAV. (0,26 M3), LARG. DE 0,8 M A 1,5 M, EM SOLO DE 1A CATEGORIA, EM LOCAIS COM ALTO NÍVEL DE INTERFERÊNCIA. AF_02/2021</v>
      </c>
      <c r="E19" s="7" t="str">
        <f t="shared" ca="1" si="1"/>
        <v>-</v>
      </c>
      <c r="F19" s="8"/>
      <c r="G19" s="9"/>
      <c r="H19" s="8">
        <f ca="1">IF($A19="S",ROUND(IF(TIPOORCAMENTO="Proposto",ORÇAMENTO.CustoUnitario*(1+$AE19),ORÇAMENTO.PrecoUnitarioLicitado),15-13*$AC$9),0)</f>
        <v>17.079999999999998</v>
      </c>
      <c r="I19" s="10">
        <f t="shared" ca="1" si="0"/>
        <v>0</v>
      </c>
    </row>
    <row r="20" spans="1:9" ht="60" x14ac:dyDescent="0.25">
      <c r="A20" s="3" t="str">
        <f ca="1">IF(OR($A20=0,$I20=""),"-",CONCATENATE(#REF!&amp;".",IF(AND(#REF!&gt;=2,$A20&gt;=2),#REF!&amp;".",""),IF(AND(#REF!&gt;=3,$A20&gt;=3),#REF!&amp;".",""),IF(AND(#REF!&gt;=4,$A20&gt;=4),#REF!&amp;".",""),IF($A20="S",#REF!&amp;".","")))</f>
        <v>-</v>
      </c>
      <c r="B20" s="4" t="s">
        <v>8</v>
      </c>
      <c r="C20" s="5" t="s">
        <v>29</v>
      </c>
      <c r="D20" s="6" t="str">
        <f ca="1">IF($A20="S",REFERENCIA.Descricao,"(digite a descrição aqui)")</f>
        <v>REATERRO MECANIZADO DE VALA COM RETROESCAVADEIRA (CAPACIDADE DA CAÇAMBA DA RETRO: 0,26 M³ / POTÊNCIA: 88 HP), LARGURA DE 0,8 A 1,5 M, PROFUNDIDADE ATÉ 1,5 M, COM SOLO DE 1ª CATEGORIA EM LOCAIS COM ALTO NÍVEL DE INTERFERÊNCIA. AF_04/2016</v>
      </c>
      <c r="E20" s="7" t="str">
        <f t="shared" ca="1" si="1"/>
        <v>-</v>
      </c>
      <c r="F20" s="8"/>
      <c r="G20" s="9"/>
      <c r="H20" s="8">
        <f ca="1">IF($A20="S",ROUND(IF(TIPOORCAMENTO="Proposto",ORÇAMENTO.CustoUnitario*(1+$AE20),ORÇAMENTO.PrecoUnitarioLicitado),15-13*$AC$9),0)</f>
        <v>26.88</v>
      </c>
      <c r="I20" s="10">
        <f t="shared" ca="1" si="0"/>
        <v>0</v>
      </c>
    </row>
    <row r="21" spans="1:9" ht="30" x14ac:dyDescent="0.25">
      <c r="A21" s="3" t="str">
        <f ca="1">IF(OR($A21=0,$I21=""),"-",CONCATENATE(#REF!&amp;".",IF(AND(#REF!&gt;=2,$A21&gt;=2),#REF!&amp;".",""),IF(AND(#REF!&gt;=3,$A21&gt;=3),#REF!&amp;".",""),IF(AND(#REF!&gt;=4,$A21&gt;=4),#REF!&amp;".",""),IF($A21="S",#REF!&amp;".","")))</f>
        <v>-</v>
      </c>
      <c r="B21" s="4" t="s">
        <v>8</v>
      </c>
      <c r="C21" s="5" t="s">
        <v>24</v>
      </c>
      <c r="D21" s="6" t="str">
        <f ca="1">IF($A21="S",REFERENCIA.Descricao,"(digite a descrição aqui)")</f>
        <v>TRANSPORTE COM CAMINHÃO CARROCERIA 9T, EM VIA URBANA PAVIMENTADA, DMT ATÉ 30KM (UNIDADE: TXKM). AF_07/2020</v>
      </c>
      <c r="E21" s="7" t="str">
        <f t="shared" ca="1" si="1"/>
        <v>-</v>
      </c>
      <c r="F21" s="8"/>
      <c r="G21" s="9"/>
      <c r="H21" s="8">
        <f ca="1">IF($A21="S",ROUND(IF(TIPOORCAMENTO="Proposto",ORÇAMENTO.CustoUnitario*(1+$AE21),ORÇAMENTO.PrecoUnitarioLicitado),15-13*$AC$9),0)</f>
        <v>2.69</v>
      </c>
      <c r="I21" s="10">
        <f t="shared" ca="1" si="0"/>
        <v>0</v>
      </c>
    </row>
    <row r="22" spans="1:9" ht="45" x14ac:dyDescent="0.25">
      <c r="A22" s="3" t="str">
        <f ca="1">IF(OR($A22=0,$I22=""),"-",CONCATENATE(#REF!&amp;".",IF(AND(#REF!&gt;=2,$A22&gt;=2),#REF!&amp;".",""),IF(AND(#REF!&gt;=3,$A22&gt;=3),#REF!&amp;".",""),IF(AND(#REF!&gt;=4,$A22&gt;=4),#REF!&amp;".",""),IF($A22="S",#REF!&amp;".","")))</f>
        <v>-</v>
      </c>
      <c r="B22" s="4" t="s">
        <v>8</v>
      </c>
      <c r="C22" s="5" t="s">
        <v>25</v>
      </c>
      <c r="D22" s="6" t="str">
        <f ca="1">IF($A22="S",REFERENCIA.Descricao,"(digite a descrição aqui)")</f>
        <v>TRANSPORTE COM CAMINHÃO CARROCERIA 9T, EM VIA URBANA PAVIMENTADA, ADICIONAL PARA DMT EXCEDENTE A 30 KM (UNIDADE: TXKM). AF_07/2020</v>
      </c>
      <c r="E22" s="7" t="str">
        <f t="shared" ca="1" si="1"/>
        <v>-</v>
      </c>
      <c r="F22" s="8"/>
      <c r="G22" s="9"/>
      <c r="H22" s="8">
        <f ca="1">IF($A22="S",ROUND(IF(TIPOORCAMENTO="Proposto",ORÇAMENTO.CustoUnitario*(1+$AE22),ORÇAMENTO.PrecoUnitarioLicitado),15-13*$AC$9),0)</f>
        <v>1.06</v>
      </c>
      <c r="I22" s="10">
        <f t="shared" ca="1" si="0"/>
        <v>0</v>
      </c>
    </row>
    <row r="23" spans="1:9" ht="30" x14ac:dyDescent="0.25">
      <c r="A23" s="3" t="str">
        <f ca="1">IF(OR($A23=0,$I23=""),"-",CONCATENATE(#REF!&amp;".",IF(AND(#REF!&gt;=2,$A23&gt;=2),#REF!&amp;".",""),IF(AND(#REF!&gt;=3,$A23&gt;=3),#REF!&amp;".",""),IF(AND(#REF!&gt;=4,$A23&gt;=4),#REF!&amp;".",""),IF($A23="S",#REF!&amp;".","")))</f>
        <v>-</v>
      </c>
      <c r="B23" s="4" t="s">
        <v>8</v>
      </c>
      <c r="C23" s="5" t="s">
        <v>26</v>
      </c>
      <c r="D23" s="6" t="str">
        <f ca="1">IF($A23="S",REFERENCIA.Descricao,"(digite a descrição aqui)")</f>
        <v>TRANSPORTE COM CAMINHÃO CARROCERIA 9T, EM VIA URBANA EM LEITO NATURAL (UNIDADE: TXKM). AF_07/2020</v>
      </c>
      <c r="E23" s="7" t="str">
        <f t="shared" ca="1" si="1"/>
        <v>-</v>
      </c>
      <c r="F23" s="8"/>
      <c r="G23" s="9"/>
      <c r="H23" s="8">
        <f ca="1">IF($A23="S",ROUND(IF(TIPOORCAMENTO="Proposto",ORÇAMENTO.CustoUnitario*(1+$AE23),ORÇAMENTO.PrecoUnitarioLicitado),15-13*$AC$9),0)</f>
        <v>3.38</v>
      </c>
      <c r="I23" s="10">
        <f t="shared" ca="1" si="0"/>
        <v>0</v>
      </c>
    </row>
    <row r="24" spans="1:9" s="28" customFormat="1" x14ac:dyDescent="0.25">
      <c r="A24" s="20" t="str">
        <f ca="1">IF(OR($A24=0,$I24=""),"-",CONCATENATE(#REF!&amp;".",IF(AND(#REF!&gt;=2,$A24&gt;=2),#REF!&amp;".",""),IF(AND(#REF!&gt;=3,$A24&gt;=3),#REF!&amp;".",""),IF(AND(#REF!&gt;=4,$A24&gt;=4),#REF!&amp;".",""),IF($A24="S",#REF!&amp;".","")))</f>
        <v>2.</v>
      </c>
      <c r="B24" s="21" t="s">
        <v>8</v>
      </c>
      <c r="C24" s="22"/>
      <c r="D24" s="23" t="s">
        <v>30</v>
      </c>
      <c r="E24" s="24" t="str">
        <f t="shared" ref="E24:E39" ca="1" si="2">REFERENCIA.Unidade</f>
        <v>-</v>
      </c>
      <c r="F24" s="25"/>
      <c r="G24" s="26"/>
      <c r="H24" s="25"/>
      <c r="I24" s="27">
        <f t="shared" ca="1" si="0"/>
        <v>75716.039999999994</v>
      </c>
    </row>
    <row r="25" spans="1:9" s="28" customFormat="1" x14ac:dyDescent="0.25">
      <c r="A25" s="20" t="str">
        <f ca="1">IF(OR($A25=0,$I25=""),"-",CONCATENATE(#REF!&amp;".",IF(AND(#REF!&gt;=2,$A25&gt;=2),#REF!&amp;".",""),IF(AND(#REF!&gt;=3,$A25&gt;=3),#REF!&amp;".",""),IF(AND(#REF!&gt;=4,$A25&gt;=4),#REF!&amp;".",""),IF($A25="S",#REF!&amp;".","")))</f>
        <v>2.1.</v>
      </c>
      <c r="B25" s="21" t="s">
        <v>8</v>
      </c>
      <c r="C25" s="22"/>
      <c r="D25" s="23" t="s">
        <v>31</v>
      </c>
      <c r="E25" s="24" t="str">
        <f t="shared" ref="E25" ca="1" si="3">REFERENCIA.Unidade</f>
        <v>-</v>
      </c>
      <c r="F25" s="25"/>
      <c r="G25" s="26"/>
      <c r="H25" s="25"/>
      <c r="I25" s="27">
        <f t="shared" ca="1" si="0"/>
        <v>75716.039999999994</v>
      </c>
    </row>
    <row r="26" spans="1:9" ht="30" x14ac:dyDescent="0.25">
      <c r="A26" s="3" t="str">
        <f ca="1">IF(OR($A26=0,$I26=""),"-",CONCATENATE(#REF!&amp;".",IF(AND(#REF!&gt;=2,$A26&gt;=2),#REF!&amp;".",""),IF(AND(#REF!&gt;=3,$A26&gt;=3),#REF!&amp;".",""),IF(AND(#REF!&gt;=4,$A26&gt;=4),#REF!&amp;".",""),IF($A26="S",#REF!&amp;".","")))</f>
        <v>2.1.0.1.</v>
      </c>
      <c r="B26" s="4" t="s">
        <v>8</v>
      </c>
      <c r="C26" s="5" t="s">
        <v>32</v>
      </c>
      <c r="D26" s="6" t="str">
        <f t="shared" ref="D26:D37" ca="1" si="4">IF($A26="S",REFERENCIA.Descricao,"(digite a descrição aqui)")</f>
        <v>ESCAVAÇÃO MANUAL PARA BLOCO DE COROAMENTO OU SAPATA (INCLUINDO ESCAVAÇÃO PARA COLOCAÇÃO DE FÔRMAS). AF_06/2017</v>
      </c>
      <c r="E26" s="7" t="s">
        <v>69</v>
      </c>
      <c r="F26" s="8">
        <v>3.93</v>
      </c>
      <c r="G26" s="9">
        <v>95.7</v>
      </c>
      <c r="H26" s="8">
        <f ca="1">IF($A26="S",ROUND(IF(TIPOORCAMENTO="Proposto",ORÇAMENTO.CustoUnitario*(1+$AE26),ORÇAMENTO.PrecoUnitarioLicitado),15-13*$AC$9),0)</f>
        <v>118.17</v>
      </c>
      <c r="I26" s="10">
        <f t="shared" ca="1" si="0"/>
        <v>464.41</v>
      </c>
    </row>
    <row r="27" spans="1:9" ht="30" x14ac:dyDescent="0.25">
      <c r="A27" s="3" t="str">
        <f ca="1">IF(OR($A27=0,$I27=""),"-",CONCATENATE(#REF!&amp;".",IF(AND(#REF!&gt;=2,$A27&gt;=2),#REF!&amp;".",""),IF(AND(#REF!&gt;=3,$A27&gt;=3),#REF!&amp;".",""),IF(AND(#REF!&gt;=4,$A27&gt;=4),#REF!&amp;".",""),IF($A27="S",#REF!&amp;".","")))</f>
        <v>2.1.0.2.</v>
      </c>
      <c r="B27" s="4" t="s">
        <v>18</v>
      </c>
      <c r="C27" s="5" t="s">
        <v>33</v>
      </c>
      <c r="D27" s="6" t="str">
        <f t="shared" ca="1" si="4"/>
        <v>ENSECADEIRA DE CONCRETO ARMADO</v>
      </c>
      <c r="E27" s="7" t="s">
        <v>70</v>
      </c>
      <c r="F27" s="8">
        <v>43.96</v>
      </c>
      <c r="G27" s="9">
        <v>379.85</v>
      </c>
      <c r="H27" s="8">
        <f ca="1">IF($A27="S",ROUND(IF(TIPOORCAMENTO="Proposto",ORÇAMENTO.CustoUnitario*(1+$AE27),ORÇAMENTO.PrecoUnitarioLicitado),15-13*$AC$9),0)</f>
        <v>469.04</v>
      </c>
      <c r="I27" s="10">
        <f t="shared" ca="1" si="0"/>
        <v>20619</v>
      </c>
    </row>
    <row r="28" spans="1:9" ht="60" x14ac:dyDescent="0.25">
      <c r="A28" s="3" t="str">
        <f ca="1">IF(OR($A28=0,$I28=""),"-",CONCATENATE(#REF!&amp;".",IF(AND(#REF!&gt;=2,$A28&gt;=2),#REF!&amp;".",""),IF(AND(#REF!&gt;=3,$A28&gt;=3),#REF!&amp;".",""),IF(AND(#REF!&gt;=4,$A28&gt;=4),#REF!&amp;".",""),IF($A28="S",#REF!&amp;".","")))</f>
        <v>2.1.0.3.</v>
      </c>
      <c r="B28" s="4" t="s">
        <v>11</v>
      </c>
      <c r="C28" s="5" t="s">
        <v>34</v>
      </c>
      <c r="D28" s="6" t="str">
        <f t="shared" ca="1" si="4"/>
        <v xml:space="preserve">LOCACAO DE BOMBA SUBMERSIVEL PARA DRENAGEM E ESGOTAMENTO, MOTOR ELETRICO TRIFASICO, POTENCIA DE 4 CV, DIAMETRO DE RECALQUE DE 3". FAIXA DE OPERACAO Q=60 M3/H (+ OU - 1 M3/H) E AMT=2 M, Q=11 M3/H (+ OU - 1 M3/H) E AMT = 23 M (+ OU - 1 M)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28" s="7" t="s">
        <v>65</v>
      </c>
      <c r="F28" s="8">
        <v>10</v>
      </c>
      <c r="G28" s="9">
        <v>2.0099999999999998</v>
      </c>
      <c r="H28" s="8">
        <f ca="1">IF($A28="S",ROUND(IF(TIPOORCAMENTO="Proposto",ORÇAMENTO.CustoUnitario*(1+$AE28),ORÇAMENTO.PrecoUnitarioLicitado),15-13*$AC$9),0)</f>
        <v>2.48</v>
      </c>
      <c r="I28" s="10">
        <f t="shared" ca="1" si="0"/>
        <v>24.8</v>
      </c>
    </row>
    <row r="29" spans="1:9" ht="30" x14ac:dyDescent="0.25">
      <c r="A29" s="3" t="str">
        <f ca="1">IF(OR($A29=0,$I29=""),"-",CONCATENATE(#REF!&amp;".",IF(AND(#REF!&gt;=2,$A29&gt;=2),#REF!&amp;".",""),IF(AND(#REF!&gt;=3,$A29&gt;=3),#REF!&amp;".",""),IF(AND(#REF!&gt;=4,$A29&gt;=4),#REF!&amp;".",""),IF($A29="S",#REF!&amp;".","")))</f>
        <v>2.1.0.4.</v>
      </c>
      <c r="B29" s="4" t="s">
        <v>8</v>
      </c>
      <c r="C29" s="5" t="s">
        <v>22</v>
      </c>
      <c r="D29" s="6" t="str">
        <f ca="1">IF($A29="S",REFERENCIA.Descricao,"(digite a descrição aqui)")</f>
        <v>MARTELO PERFURADOR PNEUMÁTICO MANUAL, HASTE 25 X 75 MM, 21 KG - CHP DIURNO. AF_12/2015</v>
      </c>
      <c r="E29" s="7" t="s">
        <v>67</v>
      </c>
      <c r="F29" s="8">
        <v>80</v>
      </c>
      <c r="G29" s="9">
        <v>26.53</v>
      </c>
      <c r="H29" s="8">
        <f ca="1">IF($A29="S",ROUND(IF(TIPOORCAMENTO="Proposto",ORÇAMENTO.CustoUnitario*(1+$AE29),ORÇAMENTO.PrecoUnitarioLicitado),15-13*$AC$9),0)</f>
        <v>32.76</v>
      </c>
      <c r="I29" s="10">
        <f t="shared" ca="1" si="0"/>
        <v>2620.8000000000002</v>
      </c>
    </row>
    <row r="30" spans="1:9" ht="30" x14ac:dyDescent="0.25">
      <c r="A30" s="3" t="str">
        <f ca="1">IF(OR($A30=0,$I30=""),"-",CONCATENATE(#REF!&amp;".",IF(AND(#REF!&gt;=2,$A30&gt;=2),#REF!&amp;".",""),IF(AND(#REF!&gt;=3,$A30&gt;=3),#REF!&amp;".",""),IF(AND(#REF!&gt;=4,$A30&gt;=4),#REF!&amp;".",""),IF($A30="S",#REF!&amp;".","")))</f>
        <v>2.1.0.5.</v>
      </c>
      <c r="B30" s="4" t="s">
        <v>18</v>
      </c>
      <c r="C30" s="5" t="s">
        <v>35</v>
      </c>
      <c r="D30" s="6" t="str">
        <f ca="1">IF($A30="S",REFERENCIA.Descricao,"(digite a descrição aqui)")</f>
        <v>ARMAÇÃO DE AÇO POR M3 DE CONCRETO</v>
      </c>
      <c r="E30" s="7" t="s">
        <v>4</v>
      </c>
      <c r="F30" s="8">
        <v>19.63</v>
      </c>
      <c r="G30" s="9">
        <v>1068</v>
      </c>
      <c r="H30" s="8">
        <f ca="1">IF($A30="S",ROUND(IF(TIPOORCAMENTO="Proposto",ORÇAMENTO.CustoUnitario*(1+$AE30),ORÇAMENTO.PrecoUnitarioLicitado),15-13*$AC$9),0)</f>
        <v>1318.77</v>
      </c>
      <c r="I30" s="10">
        <f t="shared" ca="1" si="0"/>
        <v>25887.46</v>
      </c>
    </row>
    <row r="31" spans="1:9" ht="30" x14ac:dyDescent="0.25">
      <c r="A31" s="3" t="str">
        <f ca="1">IF(OR($A31=0,$I31=""),"-",CONCATENATE(#REF!&amp;".",IF(AND(#REF!&gt;=2,$A31&gt;=2),#REF!&amp;".",""),IF(AND(#REF!&gt;=3,$A31&gt;=3),#REF!&amp;".",""),IF(AND(#REF!&gt;=4,$A31&gt;=4),#REF!&amp;".",""),IF($A31="S",#REF!&amp;".","")))</f>
        <v>2.1.0.6.</v>
      </c>
      <c r="B31" s="4" t="s">
        <v>8</v>
      </c>
      <c r="C31" s="5" t="s">
        <v>36</v>
      </c>
      <c r="D31" s="6" t="str">
        <f t="shared" ca="1" si="4"/>
        <v>CONCRETO FCK = 25MPA, TRAÇO 1:2,3:2,7 (EM MASSA SECA DE CIMENTO/ AREIA MÉDIA/ BRITA 1) - PREPARO MECÂNICO COM BETONEIRA 400 L. AF_05/2021</v>
      </c>
      <c r="E31" s="7" t="s">
        <v>69</v>
      </c>
      <c r="F31" s="8">
        <v>19.63</v>
      </c>
      <c r="G31" s="9">
        <v>490.31</v>
      </c>
      <c r="H31" s="8">
        <f ca="1">IF($A31="S",ROUND(IF(TIPOORCAMENTO="Proposto",ORÇAMENTO.CustoUnitario*(1+$AE31),ORÇAMENTO.PrecoUnitarioLicitado),15-13*$AC$9),0)</f>
        <v>605.42999999999995</v>
      </c>
      <c r="I31" s="10">
        <f t="shared" ca="1" si="0"/>
        <v>11884.59</v>
      </c>
    </row>
    <row r="32" spans="1:9" ht="30" x14ac:dyDescent="0.25">
      <c r="A32" s="3" t="str">
        <f ca="1">IF(OR($A32=0,$I32=""),"-",CONCATENATE(#REF!&amp;".",IF(AND(#REF!&gt;=2,$A32&gt;=2),#REF!&amp;".",""),IF(AND(#REF!&gt;=3,$A32&gt;=3),#REF!&amp;".",""),IF(AND(#REF!&gt;=4,$A32&gt;=4),#REF!&amp;".",""),IF($A32="S",#REF!&amp;".","")))</f>
        <v>2.1.0.7.</v>
      </c>
      <c r="B32" s="4" t="s">
        <v>8</v>
      </c>
      <c r="C32" s="5" t="s">
        <v>37</v>
      </c>
      <c r="D32" s="6" t="str">
        <f t="shared" ca="1" si="4"/>
        <v>LANÇAMENTO COM USO DE BALDES, ADENSAMENTO E ACABAMENTO DE CONCRETO EM ESTRUTURAS. AF_02/2022</v>
      </c>
      <c r="E32" s="7" t="s">
        <v>69</v>
      </c>
      <c r="F32" s="8">
        <v>19.63</v>
      </c>
      <c r="G32" s="9">
        <v>285.14999999999998</v>
      </c>
      <c r="H32" s="8">
        <f ca="1">IF($A32="S",ROUND(IF(TIPOORCAMENTO="Proposto",ORÇAMENTO.CustoUnitario*(1+$AE32),ORÇAMENTO.PrecoUnitarioLicitado),15-13*$AC$9),0)</f>
        <v>352.1</v>
      </c>
      <c r="I32" s="10">
        <f t="shared" ca="1" si="0"/>
        <v>6911.72</v>
      </c>
    </row>
    <row r="33" spans="1:9" ht="45" x14ac:dyDescent="0.25">
      <c r="A33" s="3" t="str">
        <f ca="1">IF(OR($A33=0,$I33=""),"-",CONCATENATE(#REF!&amp;".",IF(AND(#REF!&gt;=2,$A33&gt;=2),#REF!&amp;".",""),IF(AND(#REF!&gt;=3,$A33&gt;=3),#REF!&amp;".",""),IF(AND(#REF!&gt;=4,$A33&gt;=4),#REF!&amp;".",""),IF($A33="S",#REF!&amp;".","")))</f>
        <v>2.1.0.8.</v>
      </c>
      <c r="B33" s="4" t="s">
        <v>8</v>
      </c>
      <c r="C33" s="5" t="s">
        <v>38</v>
      </c>
      <c r="D33" s="6" t="str">
        <f t="shared" ca="1" si="4"/>
        <v>TRANSPORTE COM CAMINHÃO BASCULANTE DE 10 M³, EM VIA URBANA PAVIMENTADA, ADICIONAL PARA DMT EXCEDENTE A 30 KM (UNIDADE: M3XKM). AF_07/2020</v>
      </c>
      <c r="E33" s="7" t="s">
        <v>71</v>
      </c>
      <c r="F33" s="8">
        <v>4716</v>
      </c>
      <c r="G33" s="9">
        <v>0.94</v>
      </c>
      <c r="H33" s="8">
        <f ca="1">IF($A33="S",ROUND(IF(TIPOORCAMENTO="Proposto",ORÇAMENTO.CustoUnitario*(1+$AE33),ORÇAMENTO.PrecoUnitarioLicitado),15-13*$AC$9),0)</f>
        <v>1.1599999999999999</v>
      </c>
      <c r="I33" s="10">
        <f t="shared" ca="1" si="0"/>
        <v>5463.6</v>
      </c>
    </row>
    <row r="34" spans="1:9" ht="30" x14ac:dyDescent="0.25">
      <c r="A34" s="3" t="str">
        <f ca="1">IF(OR($A34=0,$I34=""),"-",CONCATENATE(#REF!&amp;".",IF(AND(#REF!&gt;=2,$A34&gt;=2),#REF!&amp;".",""),IF(AND(#REF!&gt;=3,$A34&gt;=3),#REF!&amp;".",""),IF(AND(#REF!&gt;=4,$A34&gt;=4),#REF!&amp;".",""),IF($A34="S",#REF!&amp;".","")))</f>
        <v>2.1.0.9.</v>
      </c>
      <c r="B34" s="4" t="s">
        <v>8</v>
      </c>
      <c r="C34" s="5" t="s">
        <v>39</v>
      </c>
      <c r="D34" s="6" t="str">
        <f t="shared" ca="1" si="4"/>
        <v>TRANSPORTE COM CAMINHÃO BASCULANTE DE 10 M³, EM VIA URBANA EM LEITO NATURAL (UNIDADE: M3XKM). AF_07/2020</v>
      </c>
      <c r="E34" s="7" t="str">
        <f>E33</f>
        <v>m³Xkm</v>
      </c>
      <c r="F34" s="8">
        <v>157</v>
      </c>
      <c r="G34" s="9">
        <v>3.02</v>
      </c>
      <c r="H34" s="8">
        <f ca="1">IF($A34="S",ROUND(IF(TIPOORCAMENTO="Proposto",ORÇAMENTO.CustoUnitario*(1+$AE34),ORÇAMENTO.PrecoUnitarioLicitado),15-13*$AC$9),0)</f>
        <v>3.73</v>
      </c>
      <c r="I34" s="10">
        <f t="shared" ca="1" si="0"/>
        <v>585.61</v>
      </c>
    </row>
    <row r="35" spans="1:9" ht="45" x14ac:dyDescent="0.25">
      <c r="A35" s="3" t="str">
        <f ca="1">IF(OR($A35=0,$I35=""),"-",CONCATENATE(#REF!&amp;".",IF(AND(#REF!&gt;=2,$A35&gt;=2),#REF!&amp;".",""),IF(AND(#REF!&gt;=3,$A35&gt;=3),#REF!&amp;".",""),IF(AND(#REF!&gt;=4,$A35&gt;=4),#REF!&amp;".",""),IF($A35="S",#REF!&amp;".","")))</f>
        <v>2.1.0.10.</v>
      </c>
      <c r="B35" s="4" t="s">
        <v>8</v>
      </c>
      <c r="C35" s="5" t="s">
        <v>38</v>
      </c>
      <c r="D35" s="6" t="str">
        <f t="shared" ca="1" si="4"/>
        <v>TRANSPORTE COM CAMINHÃO BASCULANTE DE 10 M³, EM VIA URBANA PAVIMENTADA, ADICIONAL PARA DMT EXCEDENTE A 30 KM (UNIDADE: M3XKM). AF_07/2020</v>
      </c>
      <c r="E35" s="7" t="str">
        <f>E34</f>
        <v>m³Xkm</v>
      </c>
      <c r="F35" s="8">
        <v>314</v>
      </c>
      <c r="G35" s="9">
        <v>0.94</v>
      </c>
      <c r="H35" s="8">
        <f ca="1">IF($A35="S",ROUND(IF(TIPOORCAMENTO="Proposto",ORÇAMENTO.CustoUnitario*(1+$AE35),ORÇAMENTO.PrecoUnitarioLicitado),15-13*$AC$9),0)</f>
        <v>1.1599999999999999</v>
      </c>
      <c r="I35" s="10">
        <f t="shared" ref="I35:I66" ca="1" si="5">IF($A35="S",VTOTAL1,IF($A35=0,0,ROUND(SomaAgrup,15-13*$AC$10)))</f>
        <v>364.24</v>
      </c>
    </row>
    <row r="36" spans="1:9" ht="30" x14ac:dyDescent="0.25">
      <c r="A36" s="3" t="str">
        <f ca="1">IF(OR($A36=0,$I36=""),"-",CONCATENATE(#REF!&amp;".",IF(AND(#REF!&gt;=2,$A36&gt;=2),#REF!&amp;".",""),IF(AND(#REF!&gt;=3,$A36&gt;=3),#REF!&amp;".",""),IF(AND(#REF!&gt;=4,$A36&gt;=4),#REF!&amp;".",""),IF($A36="S",#REF!&amp;".","")))</f>
        <v>2.1.0.11.</v>
      </c>
      <c r="B36" s="4" t="s">
        <v>8</v>
      </c>
      <c r="C36" s="5" t="s">
        <v>39</v>
      </c>
      <c r="D36" s="6" t="str">
        <f t="shared" ca="1" si="4"/>
        <v>TRANSPORTE COM CAMINHÃO BASCULANTE DE 10 M³, EM VIA URBANA EM LEITO NATURAL (UNIDADE: M3XKM). AF_07/2020</v>
      </c>
      <c r="E36" s="7" t="str">
        <f>E35</f>
        <v>m³Xkm</v>
      </c>
      <c r="F36" s="8">
        <v>157</v>
      </c>
      <c r="G36" s="9">
        <v>3.02</v>
      </c>
      <c r="H36" s="8">
        <f ca="1">IF($A36="S",ROUND(IF(TIPOORCAMENTO="Proposto",ORÇAMENTO.CustoUnitario*(1+$AE36),ORÇAMENTO.PrecoUnitarioLicitado),15-13*$AC$9),0)</f>
        <v>3.73</v>
      </c>
      <c r="I36" s="10">
        <f t="shared" ca="1" si="5"/>
        <v>585.61</v>
      </c>
    </row>
    <row r="37" spans="1:9" ht="30" x14ac:dyDescent="0.25">
      <c r="A37" s="3" t="str">
        <f ca="1">IF(OR($A37=0,$I37=""),"-",CONCATENATE(#REF!&amp;".",IF(AND(#REF!&gt;=2,$A37&gt;=2),#REF!&amp;".",""),IF(AND(#REF!&gt;=3,$A37&gt;=3),#REF!&amp;".",""),IF(AND(#REF!&gt;=4,$A37&gt;=4),#REF!&amp;".",""),IF($A37="S",#REF!&amp;".","")))</f>
        <v>2.1.0.12.</v>
      </c>
      <c r="B37" s="4" t="s">
        <v>8</v>
      </c>
      <c r="C37" s="5" t="s">
        <v>26</v>
      </c>
      <c r="D37" s="6" t="str">
        <f t="shared" ca="1" si="4"/>
        <v>TRANSPORTE COM CAMINHÃO CARROCERIA 9T, EM VIA URBANA EM LEITO NATURAL (UNIDADE: TXKM). AF_07/2020</v>
      </c>
      <c r="E37" s="7" t="s">
        <v>72</v>
      </c>
      <c r="F37" s="8">
        <v>90</v>
      </c>
      <c r="G37" s="9">
        <v>2.74</v>
      </c>
      <c r="H37" s="8">
        <f ca="1">IF($A37="S",ROUND(IF(TIPOORCAMENTO="Proposto",ORÇAMENTO.CustoUnitario*(1+$AE37),ORÇAMENTO.PrecoUnitarioLicitado),15-13*$AC$9),0)</f>
        <v>3.38</v>
      </c>
      <c r="I37" s="10">
        <f t="shared" ca="1" si="5"/>
        <v>304.2</v>
      </c>
    </row>
    <row r="38" spans="1:9" s="28" customFormat="1" x14ac:dyDescent="0.25">
      <c r="A38" s="20" t="str">
        <f ca="1">IF(OR($A38=0,$I38=""),"-",CONCATENATE(#REF!&amp;".",IF(AND(#REF!&gt;=2,$A38&gt;=2),#REF!&amp;".",""),IF(AND(#REF!&gt;=3,$A38&gt;=3),#REF!&amp;".",""),IF(AND(#REF!&gt;=4,$A38&gt;=4),#REF!&amp;".",""),IF($A38="S",#REF!&amp;".","")))</f>
        <v>3.</v>
      </c>
      <c r="B38" s="21" t="s">
        <v>8</v>
      </c>
      <c r="C38" s="22"/>
      <c r="D38" s="23" t="s">
        <v>40</v>
      </c>
      <c r="E38" s="24" t="str">
        <f t="shared" ca="1" si="2"/>
        <v>-</v>
      </c>
      <c r="F38" s="25"/>
      <c r="G38" s="26"/>
      <c r="H38" s="25"/>
      <c r="I38" s="27">
        <f t="shared" ca="1" si="5"/>
        <v>218680.7</v>
      </c>
    </row>
    <row r="39" spans="1:9" s="28" customFormat="1" x14ac:dyDescent="0.25">
      <c r="A39" s="20" t="str">
        <f ca="1">IF(OR($A39=0,$I39=""),"-",CONCATENATE(#REF!&amp;".",IF(AND(#REF!&gt;=2,$A39&gt;=2),#REF!&amp;".",""),IF(AND(#REF!&gt;=3,$A39&gt;=3),#REF!&amp;".",""),IF(AND(#REF!&gt;=4,$A39&gt;=4),#REF!&amp;".",""),IF($A39="S",#REF!&amp;".","")))</f>
        <v>3.1.</v>
      </c>
      <c r="B39" s="21" t="s">
        <v>8</v>
      </c>
      <c r="C39" s="22"/>
      <c r="D39" s="23" t="s">
        <v>41</v>
      </c>
      <c r="E39" s="24" t="str">
        <f t="shared" ca="1" si="2"/>
        <v>-</v>
      </c>
      <c r="F39" s="25"/>
      <c r="G39" s="26"/>
      <c r="H39" s="25"/>
      <c r="I39" s="27">
        <f t="shared" ca="1" si="5"/>
        <v>56031.75</v>
      </c>
    </row>
    <row r="40" spans="1:9" ht="30" x14ac:dyDescent="0.25">
      <c r="A40" s="3" t="str">
        <f ca="1">IF(OR($A40=0,$I40=""),"-",CONCATENATE(#REF!&amp;".",IF(AND(#REF!&gt;=2,$A40&gt;=2),#REF!&amp;".",""),IF(AND(#REF!&gt;=3,$A40&gt;=3),#REF!&amp;".",""),IF(AND(#REF!&gt;=4,$A40&gt;=4),#REF!&amp;".",""),IF($A40="S",#REF!&amp;".","")))</f>
        <v>3.1.0.1.</v>
      </c>
      <c r="B40" s="4" t="s">
        <v>8</v>
      </c>
      <c r="C40" s="5" t="s">
        <v>42</v>
      </c>
      <c r="D40" s="6" t="str">
        <f t="shared" ref="D40:D49" ca="1" si="6">IF($A40="S",REFERENCIA.Descricao,"(digite a descrição aqui)")</f>
        <v>FABRICAÇÃO DE FÔRMA PARA PILARES E ESTRUTURAS SIMILARES, EM CHAPA DE MADEIRA COMPENSADA PLASTIFICADA, E = 18 MM. AF_09/2020</v>
      </c>
      <c r="E40" s="7" t="s">
        <v>73</v>
      </c>
      <c r="F40" s="8">
        <v>46</v>
      </c>
      <c r="G40" s="9">
        <v>278.25</v>
      </c>
      <c r="H40" s="8">
        <f ca="1">IF($A40="S",ROUND(IF(TIPOORCAMENTO="Proposto",ORÇAMENTO.CustoUnitario*(1+$AE40),ORÇAMENTO.PrecoUnitarioLicitado),15-13*$AC$9),0)</f>
        <v>343.58</v>
      </c>
      <c r="I40" s="10">
        <f t="shared" ca="1" si="5"/>
        <v>16079.54</v>
      </c>
    </row>
    <row r="41" spans="1:9" ht="45" x14ac:dyDescent="0.25">
      <c r="A41" s="3" t="str">
        <f ca="1">IF(OR($A41=0,$I41=""),"-",CONCATENATE(#REF!&amp;".",IF(AND(#REF!&gt;=2,$A41&gt;=2),#REF!&amp;".",""),IF(AND(#REF!&gt;=3,$A41&gt;=3),#REF!&amp;".",""),IF(AND(#REF!&gt;=4,$A41&gt;=4),#REF!&amp;".",""),IF($A41="S",#REF!&amp;".","")))</f>
        <v>3.1.0.2.</v>
      </c>
      <c r="B41" s="4" t="s">
        <v>8</v>
      </c>
      <c r="C41" s="5" t="s">
        <v>43</v>
      </c>
      <c r="D41" s="6" t="str">
        <f t="shared" ca="1" si="6"/>
        <v>MONTAGEM E DESMONTAGEM DE FÔRMA DE VIGA, ESCORAMENTO COM PONTALETE DE MADEIRA, PÉ-DIREITO SIMPLES, EM MADEIRA SERRADA, 2 UTILIZAÇÕES. AF_09/2020</v>
      </c>
      <c r="E41" s="7" t="s">
        <v>73</v>
      </c>
      <c r="F41" s="8">
        <v>46</v>
      </c>
      <c r="G41" s="9">
        <v>161.24</v>
      </c>
      <c r="H41" s="8">
        <f ca="1">IF($A41="S",ROUND(IF(TIPOORCAMENTO="Proposto",ORÇAMENTO.CustoUnitario*(1+$AE41),ORÇAMENTO.PrecoUnitarioLicitado),15-13*$AC$9),0)</f>
        <v>199.1</v>
      </c>
      <c r="I41" s="10">
        <f t="shared" ca="1" si="5"/>
        <v>9317.8799999999992</v>
      </c>
    </row>
    <row r="42" spans="1:9" ht="30" x14ac:dyDescent="0.25">
      <c r="A42" s="3" t="str">
        <f ca="1">IF(OR($A42=0,$I42=""),"-",CONCATENATE(#REF!&amp;".",IF(AND(#REF!&gt;=2,$A42&gt;=2),#REF!&amp;".",""),IF(AND(#REF!&gt;=3,$A42&gt;=3),#REF!&amp;".",""),IF(AND(#REF!&gt;=4,$A42&gt;=4),#REF!&amp;".",""),IF($A42="S",#REF!&amp;".","")))</f>
        <v>3.1.0.3.</v>
      </c>
      <c r="B42" s="4" t="s">
        <v>18</v>
      </c>
      <c r="C42" s="5" t="s">
        <v>35</v>
      </c>
      <c r="D42" s="6" t="str">
        <f ca="1">IF($A42="S",REFERENCIA.Descricao,"(digite a descrição aqui)")</f>
        <v>ARMAÇÃO DE AÇO POR M3 DE CONCRETO</v>
      </c>
      <c r="E42" s="7" t="s">
        <v>4</v>
      </c>
      <c r="F42" s="8">
        <v>11.52</v>
      </c>
      <c r="G42" s="9">
        <v>1068</v>
      </c>
      <c r="H42" s="8">
        <f ca="1">IF($A42="S",ROUND(IF(TIPOORCAMENTO="Proposto",ORÇAMENTO.CustoUnitario*(1+$AE42),ORÇAMENTO.PrecoUnitarioLicitado),15-13*$AC$9),0)</f>
        <v>1318.77</v>
      </c>
      <c r="I42" s="10">
        <f t="shared" ca="1" si="5"/>
        <v>15192.23</v>
      </c>
    </row>
    <row r="43" spans="1:9" ht="30" x14ac:dyDescent="0.25">
      <c r="A43" s="3" t="str">
        <f ca="1">IF(OR($A43=0,$I43=""),"-",CONCATENATE(#REF!&amp;".",IF(AND(#REF!&gt;=2,$A43&gt;=2),#REF!&amp;".",""),IF(AND(#REF!&gt;=3,$A43&gt;=3),#REF!&amp;".",""),IF(AND(#REF!&gt;=4,$A43&gt;=4),#REF!&amp;".",""),IF($A43="S",#REF!&amp;".","")))</f>
        <v>3.1.0.4.</v>
      </c>
      <c r="B43" s="4" t="s">
        <v>8</v>
      </c>
      <c r="C43" s="5" t="s">
        <v>36</v>
      </c>
      <c r="D43" s="6" t="str">
        <f t="shared" ca="1" si="6"/>
        <v>CONCRETO FCK = 25MPA, TRAÇO 1:2,3:2,7 (EM MASSA SECA DE CIMENTO/ AREIA MÉDIA/ BRITA 1) - PREPARO MECÂNICO COM BETONEIRA 400 L. AF_05/2021</v>
      </c>
      <c r="E43" s="7" t="s">
        <v>69</v>
      </c>
      <c r="F43" s="8">
        <v>11.52</v>
      </c>
      <c r="G43" s="9">
        <v>490.31</v>
      </c>
      <c r="H43" s="8">
        <f ca="1">IF($A43="S",ROUND(IF(TIPOORCAMENTO="Proposto",ORÇAMENTO.CustoUnitario*(1+$AE43),ORÇAMENTO.PrecoUnitarioLicitado),15-13*$AC$9),0)</f>
        <v>605.42999999999995</v>
      </c>
      <c r="I43" s="10">
        <f t="shared" ca="1" si="5"/>
        <v>6974.55</v>
      </c>
    </row>
    <row r="44" spans="1:9" ht="30" x14ac:dyDescent="0.25">
      <c r="A44" s="3" t="str">
        <f ca="1">IF(OR($A44=0,$I44=""),"-",CONCATENATE(#REF!&amp;".",IF(AND(#REF!&gt;=2,$A44&gt;=2),#REF!&amp;".",""),IF(AND(#REF!&gt;=3,$A44&gt;=3),#REF!&amp;".",""),IF(AND(#REF!&gt;=4,$A44&gt;=4),#REF!&amp;".",""),IF($A44="S",#REF!&amp;".","")))</f>
        <v>3.1.0.5.</v>
      </c>
      <c r="B44" s="4" t="s">
        <v>8</v>
      </c>
      <c r="C44" s="5" t="s">
        <v>37</v>
      </c>
      <c r="D44" s="6" t="str">
        <f t="shared" ca="1" si="6"/>
        <v>LANÇAMENTO COM USO DE BALDES, ADENSAMENTO E ACABAMENTO DE CONCRETO EM ESTRUTURAS. AF_02/2022</v>
      </c>
      <c r="E44" s="7" t="s">
        <v>69</v>
      </c>
      <c r="F44" s="8">
        <v>11.52</v>
      </c>
      <c r="G44" s="9">
        <v>285.14999999999998</v>
      </c>
      <c r="H44" s="8">
        <f ca="1">IF($A44="S",ROUND(IF(TIPOORCAMENTO="Proposto",ORÇAMENTO.CustoUnitario*(1+$AE44),ORÇAMENTO.PrecoUnitarioLicitado),15-13*$AC$9),0)</f>
        <v>352.1</v>
      </c>
      <c r="I44" s="10">
        <f t="shared" ca="1" si="5"/>
        <v>4056.19</v>
      </c>
    </row>
    <row r="45" spans="1:9" ht="45" x14ac:dyDescent="0.25">
      <c r="A45" s="3" t="str">
        <f ca="1">IF(OR($A45=0,$I45=""),"-",CONCATENATE(#REF!&amp;".",IF(AND(#REF!&gt;=2,$A45&gt;=2),#REF!&amp;".",""),IF(AND(#REF!&gt;=3,$A45&gt;=3),#REF!&amp;".",""),IF(AND(#REF!&gt;=4,$A45&gt;=4),#REF!&amp;".",""),IF($A45="S",#REF!&amp;".","")))</f>
        <v>3.1.0.6.</v>
      </c>
      <c r="B45" s="4" t="s">
        <v>8</v>
      </c>
      <c r="C45" s="5" t="s">
        <v>38</v>
      </c>
      <c r="D45" s="6" t="str">
        <f t="shared" ca="1" si="6"/>
        <v>TRANSPORTE COM CAMINHÃO BASCULANTE DE 10 M³, EM VIA URBANA PAVIMENTADA, ADICIONAL PARA DMT EXCEDENTE A 30 KM (UNIDADE: M3XKM). AF_07/2020</v>
      </c>
      <c r="E45" s="7" t="s">
        <v>71</v>
      </c>
      <c r="F45" s="8">
        <v>2765</v>
      </c>
      <c r="G45" s="9">
        <v>0.94</v>
      </c>
      <c r="H45" s="8">
        <f ca="1">IF($A45="S",ROUND(IF(TIPOORCAMENTO="Proposto",ORÇAMENTO.CustoUnitario*(1+$AE45),ORÇAMENTO.PrecoUnitarioLicitado),15-13*$AC$9),0)</f>
        <v>1.1599999999999999</v>
      </c>
      <c r="I45" s="10">
        <f t="shared" ca="1" si="5"/>
        <v>3207.4</v>
      </c>
    </row>
    <row r="46" spans="1:9" ht="30" x14ac:dyDescent="0.25">
      <c r="A46" s="3" t="str">
        <f ca="1">IF(OR($A46=0,$I46=""),"-",CONCATENATE(#REF!&amp;".",IF(AND(#REF!&gt;=2,$A46&gt;=2),#REF!&amp;".",""),IF(AND(#REF!&gt;=3,$A46&gt;=3),#REF!&amp;".",""),IF(AND(#REF!&gt;=4,$A46&gt;=4),#REF!&amp;".",""),IF($A46="S",#REF!&amp;".","")))</f>
        <v>3.1.0.7.</v>
      </c>
      <c r="B46" s="4" t="s">
        <v>8</v>
      </c>
      <c r="C46" s="5" t="s">
        <v>39</v>
      </c>
      <c r="D46" s="6" t="str">
        <f t="shared" ca="1" si="6"/>
        <v>TRANSPORTE COM CAMINHÃO BASCULANTE DE 10 M³, EM VIA URBANA EM LEITO NATURAL (UNIDADE: M3XKM). AF_07/2020</v>
      </c>
      <c r="E46" s="7" t="str">
        <f>E45</f>
        <v>m³Xkm</v>
      </c>
      <c r="F46" s="8">
        <v>92</v>
      </c>
      <c r="G46" s="9">
        <v>3.02</v>
      </c>
      <c r="H46" s="8">
        <f ca="1">IF($A46="S",ROUND(IF(TIPOORCAMENTO="Proposto",ORÇAMENTO.CustoUnitario*(1+$AE46),ORÇAMENTO.PrecoUnitarioLicitado),15-13*$AC$9),0)</f>
        <v>3.73</v>
      </c>
      <c r="I46" s="10">
        <f t="shared" ca="1" si="5"/>
        <v>343.16</v>
      </c>
    </row>
    <row r="47" spans="1:9" ht="45" x14ac:dyDescent="0.25">
      <c r="A47" s="3" t="str">
        <f ca="1">IF(OR($A47=0,$I47=""),"-",CONCATENATE(#REF!&amp;".",IF(AND(#REF!&gt;=2,$A47&gt;=2),#REF!&amp;".",""),IF(AND(#REF!&gt;=3,$A47&gt;=3),#REF!&amp;".",""),IF(AND(#REF!&gt;=4,$A47&gt;=4),#REF!&amp;".",""),IF($A47="S",#REF!&amp;".","")))</f>
        <v>3.1.0.8.</v>
      </c>
      <c r="B47" s="4" t="s">
        <v>8</v>
      </c>
      <c r="C47" s="5" t="s">
        <v>38</v>
      </c>
      <c r="D47" s="6" t="str">
        <f t="shared" ca="1" si="6"/>
        <v>TRANSPORTE COM CAMINHÃO BASCULANTE DE 10 M³, EM VIA URBANA PAVIMENTADA, ADICIONAL PARA DMT EXCEDENTE A 30 KM (UNIDADE: M3XKM). AF_07/2020</v>
      </c>
      <c r="E47" s="7" t="str">
        <f>E46</f>
        <v>m³Xkm</v>
      </c>
      <c r="F47" s="8">
        <v>184</v>
      </c>
      <c r="G47" s="9">
        <v>0.94</v>
      </c>
      <c r="H47" s="8">
        <f ca="1">IF($A47="S",ROUND(IF(TIPOORCAMENTO="Proposto",ORÇAMENTO.CustoUnitario*(1+$AE47),ORÇAMENTO.PrecoUnitarioLicitado),15-13*$AC$9),0)</f>
        <v>1.1599999999999999</v>
      </c>
      <c r="I47" s="10">
        <f t="shared" ca="1" si="5"/>
        <v>213.44</v>
      </c>
    </row>
    <row r="48" spans="1:9" ht="30" x14ac:dyDescent="0.25">
      <c r="A48" s="3" t="str">
        <f ca="1">IF(OR($A48=0,$I48=""),"-",CONCATENATE(#REF!&amp;".",IF(AND(#REF!&gt;=2,$A48&gt;=2),#REF!&amp;".",""),IF(AND(#REF!&gt;=3,$A48&gt;=3),#REF!&amp;".",""),IF(AND(#REF!&gt;=4,$A48&gt;=4),#REF!&amp;".",""),IF($A48="S",#REF!&amp;".","")))</f>
        <v>3.1.0.9.</v>
      </c>
      <c r="B48" s="4" t="s">
        <v>8</v>
      </c>
      <c r="C48" s="5" t="s">
        <v>39</v>
      </c>
      <c r="D48" s="6" t="str">
        <f t="shared" ca="1" si="6"/>
        <v>TRANSPORTE COM CAMINHÃO BASCULANTE DE 10 M³, EM VIA URBANA EM LEITO NATURAL (UNIDADE: M3XKM). AF_07/2020</v>
      </c>
      <c r="E48" s="7" t="str">
        <f>E47</f>
        <v>m³Xkm</v>
      </c>
      <c r="F48" s="8">
        <v>92</v>
      </c>
      <c r="G48" s="9">
        <v>3.02</v>
      </c>
      <c r="H48" s="8">
        <f ca="1">IF($A48="S",ROUND(IF(TIPOORCAMENTO="Proposto",ORÇAMENTO.CustoUnitario*(1+$AE48),ORÇAMENTO.PrecoUnitarioLicitado),15-13*$AC$9),0)</f>
        <v>3.73</v>
      </c>
      <c r="I48" s="10">
        <f t="shared" ca="1" si="5"/>
        <v>343.16</v>
      </c>
    </row>
    <row r="49" spans="1:9" ht="30" x14ac:dyDescent="0.25">
      <c r="A49" s="3" t="str">
        <f ca="1">IF(OR($A49=0,$I49=""),"-",CONCATENATE(#REF!&amp;".",IF(AND(#REF!&gt;=2,$A49&gt;=2),#REF!&amp;".",""),IF(AND(#REF!&gt;=3,$A49&gt;=3),#REF!&amp;".",""),IF(AND(#REF!&gt;=4,$A49&gt;=4),#REF!&amp;".",""),IF($A49="S",#REF!&amp;".","")))</f>
        <v>3.1.0.10.</v>
      </c>
      <c r="B49" s="4" t="s">
        <v>8</v>
      </c>
      <c r="C49" s="5" t="s">
        <v>26</v>
      </c>
      <c r="D49" s="6" t="str">
        <f t="shared" ca="1" si="6"/>
        <v>TRANSPORTE COM CAMINHÃO CARROCERIA 9T, EM VIA URBANA EM LEITO NATURAL (UNIDADE: TXKM). AF_07/2020</v>
      </c>
      <c r="E49" s="7" t="s">
        <v>72</v>
      </c>
      <c r="F49" s="8">
        <v>90</v>
      </c>
      <c r="G49" s="9">
        <v>2.74</v>
      </c>
      <c r="H49" s="8">
        <f ca="1">IF($A49="S",ROUND(IF(TIPOORCAMENTO="Proposto",ORÇAMENTO.CustoUnitario*(1+$AE49),ORÇAMENTO.PrecoUnitarioLicitado),15-13*$AC$9),0)</f>
        <v>3.38</v>
      </c>
      <c r="I49" s="10">
        <f t="shared" ca="1" si="5"/>
        <v>304.2</v>
      </c>
    </row>
    <row r="50" spans="1:9" s="28" customFormat="1" x14ac:dyDescent="0.25">
      <c r="A50" s="20" t="str">
        <f ca="1">IF(OR($A50=0,$I50=""),"-",CONCATENATE(#REF!&amp;".",IF(AND(#REF!&gt;=2,$A50&gt;=2),#REF!&amp;".",""),IF(AND(#REF!&gt;=3,$A50&gt;=3),#REF!&amp;".",""),IF(AND(#REF!&gt;=4,$A50&gt;=4),#REF!&amp;".",""),IF($A50="S",#REF!&amp;".","")))</f>
        <v>3.2.</v>
      </c>
      <c r="B50" s="21" t="s">
        <v>8</v>
      </c>
      <c r="C50" s="22"/>
      <c r="D50" s="23" t="s">
        <v>44</v>
      </c>
      <c r="E50" s="24"/>
      <c r="F50" s="25"/>
      <c r="G50" s="26"/>
      <c r="H50" s="25"/>
      <c r="I50" s="27">
        <f t="shared" ca="1" si="5"/>
        <v>162648.95000000001</v>
      </c>
    </row>
    <row r="51" spans="1:9" ht="30" x14ac:dyDescent="0.25">
      <c r="A51" s="3" t="str">
        <f ca="1">IF(OR($A51=0,$I51=""),"-",CONCATENATE(#REF!&amp;".",IF(AND(#REF!&gt;=2,$A51&gt;=2),#REF!&amp;".",""),IF(AND(#REF!&gt;=3,$A51&gt;=3),#REF!&amp;".",""),IF(AND(#REF!&gt;=4,$A51&gt;=4),#REF!&amp;".",""),IF($A51="S",#REF!&amp;".","")))</f>
        <v>3.2.0.1.</v>
      </c>
      <c r="B51" s="4" t="s">
        <v>8</v>
      </c>
      <c r="C51" s="5" t="s">
        <v>45</v>
      </c>
      <c r="D51" s="6" t="str">
        <f ca="1">IF($A51="S",REFERENCIA.Descricao,"(digite a descrição aqui)")</f>
        <v>FABRICAÇÃO DE FÔRMA PARA LAJES, EM CHAPA DE MADEIRA COMPENSADA PLASTIFICADA, E = 18 MM. AF_09/2020</v>
      </c>
      <c r="E51" s="7" t="s">
        <v>73</v>
      </c>
      <c r="F51" s="8">
        <v>219.6</v>
      </c>
      <c r="G51" s="9">
        <v>152.58000000000001</v>
      </c>
      <c r="H51" s="8">
        <f ca="1">IF($A51="S",ROUND(IF(TIPOORCAMENTO="Proposto",ORÇAMENTO.CustoUnitario*(1+$AE51),ORÇAMENTO.PrecoUnitarioLicitado),15-13*$AC$9),0)</f>
        <v>188.41</v>
      </c>
      <c r="I51" s="10">
        <f t="shared" ca="1" si="5"/>
        <v>41374.839999999997</v>
      </c>
    </row>
    <row r="52" spans="1:9" ht="45" x14ac:dyDescent="0.25">
      <c r="A52" s="3" t="str">
        <f ca="1">IF(OR($A52=0,$I52=""),"-",CONCATENATE(#REF!&amp;".",IF(AND(#REF!&gt;=2,$A52&gt;=2),#REF!&amp;".",""),IF(AND(#REF!&gt;=3,$A52&gt;=3),#REF!&amp;".",""),IF(AND(#REF!&gt;=4,$A52&gt;=4),#REF!&amp;".",""),IF($A52="S",#REF!&amp;".","")))</f>
        <v>3.2.0.2.</v>
      </c>
      <c r="B52" s="4" t="s">
        <v>8</v>
      </c>
      <c r="C52" s="5" t="s">
        <v>46</v>
      </c>
      <c r="D52" s="6" t="str">
        <f t="shared" ref="D52:D60" ca="1" si="7">IF($A52="S",REFERENCIA.Descricao,"(digite a descrição aqui)")</f>
        <v>MONTAGEM E DESMONTAGEM DE FÔRMA DE PILARES RETANGULARES E ESTRUTURAS SIMILARES, PÉ-DIREITO DUPLO, EM CHAPA DE MADEIRA COMPENSADA PLASTIFICADA, 14 UTILIZAÇÕES. AF_09/2020</v>
      </c>
      <c r="E52" s="7" t="s">
        <v>73</v>
      </c>
      <c r="F52" s="8">
        <v>219.6</v>
      </c>
      <c r="G52" s="9">
        <v>72.48</v>
      </c>
      <c r="H52" s="8">
        <f ca="1">IF($A52="S",ROUND(IF(TIPOORCAMENTO="Proposto",ORÇAMENTO.CustoUnitario*(1+$AE52),ORÇAMENTO.PrecoUnitarioLicitado),15-13*$AC$9),0)</f>
        <v>89.5</v>
      </c>
      <c r="I52" s="10">
        <f t="shared" ca="1" si="5"/>
        <v>19654.2</v>
      </c>
    </row>
    <row r="53" spans="1:9" ht="30" x14ac:dyDescent="0.25">
      <c r="A53" s="3" t="str">
        <f ca="1">IF(OR($A53=0,$I53=""),"-",CONCATENATE(#REF!&amp;".",IF(AND(#REF!&gt;=2,$A53&gt;=2),#REF!&amp;".",""),IF(AND(#REF!&gt;=3,$A53&gt;=3),#REF!&amp;".",""),IF(AND(#REF!&gt;=4,$A53&gt;=4),#REF!&amp;".",""),IF($A53="S",#REF!&amp;".","")))</f>
        <v>3.2.0.3.</v>
      </c>
      <c r="B53" s="4" t="s">
        <v>18</v>
      </c>
      <c r="C53" s="5" t="s">
        <v>35</v>
      </c>
      <c r="D53" s="6" t="str">
        <f ca="1">IF($A53="S",REFERENCIA.Descricao,"(digite a descrição aqui)")</f>
        <v>ARMAÇÃO DE AÇO POR M3 DE CONCRETO</v>
      </c>
      <c r="E53" s="7" t="s">
        <v>4</v>
      </c>
      <c r="F53" s="8">
        <v>38.479999999999997</v>
      </c>
      <c r="G53" s="9">
        <v>1068</v>
      </c>
      <c r="H53" s="8">
        <f ca="1">IF($A53="S",ROUND(IF(TIPOORCAMENTO="Proposto",ORÇAMENTO.CustoUnitario*(1+$AE53),ORÇAMENTO.PrecoUnitarioLicitado),15-13*$AC$9),0)</f>
        <v>1318.77</v>
      </c>
      <c r="I53" s="10">
        <f t="shared" ca="1" si="5"/>
        <v>50746.27</v>
      </c>
    </row>
    <row r="54" spans="1:9" ht="30" x14ac:dyDescent="0.25">
      <c r="A54" s="3" t="str">
        <f ca="1">IF(OR($A54=0,$I54=""),"-",CONCATENATE(#REF!&amp;".",IF(AND(#REF!&gt;=2,$A54&gt;=2),#REF!&amp;".",""),IF(AND(#REF!&gt;=3,$A54&gt;=3),#REF!&amp;".",""),IF(AND(#REF!&gt;=4,$A54&gt;=4),#REF!&amp;".",""),IF($A54="S",#REF!&amp;".","")))</f>
        <v>3.2.0.4.</v>
      </c>
      <c r="B54" s="4" t="s">
        <v>8</v>
      </c>
      <c r="C54" s="5" t="s">
        <v>36</v>
      </c>
      <c r="D54" s="6" t="str">
        <f t="shared" ca="1" si="7"/>
        <v>CONCRETO FCK = 25MPA, TRAÇO 1:2,3:2,7 (EM MASSA SECA DE CIMENTO/ AREIA MÉDIA/ BRITA 1) - PREPARO MECÂNICO COM BETONEIRA 400 L. AF_05/2021</v>
      </c>
      <c r="E54" s="7" t="s">
        <v>69</v>
      </c>
      <c r="F54" s="8">
        <v>38.479999999999997</v>
      </c>
      <c r="G54" s="9">
        <v>490.31</v>
      </c>
      <c r="H54" s="8">
        <f ca="1">IF($A54="S",ROUND(IF(TIPOORCAMENTO="Proposto",ORÇAMENTO.CustoUnitario*(1+$AE54),ORÇAMENTO.PrecoUnitarioLicitado),15-13*$AC$9),0)</f>
        <v>605.42999999999995</v>
      </c>
      <c r="I54" s="10">
        <f t="shared" ca="1" si="5"/>
        <v>23296.95</v>
      </c>
    </row>
    <row r="55" spans="1:9" ht="30" x14ac:dyDescent="0.25">
      <c r="A55" s="3" t="str">
        <f ca="1">IF(OR($A55=0,$I55=""),"-",CONCATENATE(#REF!&amp;".",IF(AND(#REF!&gt;=2,$A55&gt;=2),#REF!&amp;".",""),IF(AND(#REF!&gt;=3,$A55&gt;=3),#REF!&amp;".",""),IF(AND(#REF!&gt;=4,$A55&gt;=4),#REF!&amp;".",""),IF($A55="S",#REF!&amp;".","")))</f>
        <v>3.2.0.5.</v>
      </c>
      <c r="B55" s="4" t="s">
        <v>8</v>
      </c>
      <c r="C55" s="5" t="s">
        <v>37</v>
      </c>
      <c r="D55" s="6" t="str">
        <f t="shared" ca="1" si="7"/>
        <v>LANÇAMENTO COM USO DE BALDES, ADENSAMENTO E ACABAMENTO DE CONCRETO EM ESTRUTURAS. AF_02/2022</v>
      </c>
      <c r="E55" s="7" t="s">
        <v>69</v>
      </c>
      <c r="F55" s="8">
        <v>38.479999999999997</v>
      </c>
      <c r="G55" s="9">
        <v>285.14999999999998</v>
      </c>
      <c r="H55" s="8">
        <f ca="1">IF($A55="S",ROUND(IF(TIPOORCAMENTO="Proposto",ORÇAMENTO.CustoUnitario*(1+$AE55),ORÇAMENTO.PrecoUnitarioLicitado),15-13*$AC$9),0)</f>
        <v>352.1</v>
      </c>
      <c r="I55" s="10">
        <f t="shared" ca="1" si="5"/>
        <v>13548.81</v>
      </c>
    </row>
    <row r="56" spans="1:9" ht="45" x14ac:dyDescent="0.25">
      <c r="A56" s="3" t="str">
        <f ca="1">IF(OR($A56=0,$I56=""),"-",CONCATENATE(#REF!&amp;".",IF(AND(#REF!&gt;=2,$A56&gt;=2),#REF!&amp;".",""),IF(AND(#REF!&gt;=3,$A56&gt;=3),#REF!&amp;".",""),IF(AND(#REF!&gt;=4,$A56&gt;=4),#REF!&amp;".",""),IF($A56="S",#REF!&amp;".","")))</f>
        <v>3.2.0.6.</v>
      </c>
      <c r="B56" s="4" t="s">
        <v>8</v>
      </c>
      <c r="C56" s="5" t="s">
        <v>38</v>
      </c>
      <c r="D56" s="6" t="str">
        <f t="shared" ca="1" si="7"/>
        <v>TRANSPORTE COM CAMINHÃO BASCULANTE DE 10 M³, EM VIA URBANA PAVIMENTADA, ADICIONAL PARA DMT EXCEDENTE A 30 KM (UNIDADE: M3XKM). AF_07/2020</v>
      </c>
      <c r="E56" s="7" t="s">
        <v>71</v>
      </c>
      <c r="F56" s="8">
        <v>9234</v>
      </c>
      <c r="G56" s="9">
        <v>0.94</v>
      </c>
      <c r="H56" s="8">
        <f ca="1">IF($A56="S",ROUND(IF(TIPOORCAMENTO="Proposto",ORÇAMENTO.CustoUnitario*(1+$AE56),ORÇAMENTO.PrecoUnitarioLicitado),15-13*$AC$9),0)</f>
        <v>1.1599999999999999</v>
      </c>
      <c r="I56" s="10">
        <f t="shared" ca="1" si="5"/>
        <v>10711.44</v>
      </c>
    </row>
    <row r="57" spans="1:9" ht="30" x14ac:dyDescent="0.25">
      <c r="A57" s="3" t="str">
        <f ca="1">IF(OR($A57=0,$I57=""),"-",CONCATENATE(#REF!&amp;".",IF(AND(#REF!&gt;=2,$A57&gt;=2),#REF!&amp;".",""),IF(AND(#REF!&gt;=3,$A57&gt;=3),#REF!&amp;".",""),IF(AND(#REF!&gt;=4,$A57&gt;=4),#REF!&amp;".",""),IF($A57="S",#REF!&amp;".","")))</f>
        <v>3.2.0.7.</v>
      </c>
      <c r="B57" s="4" t="s">
        <v>8</v>
      </c>
      <c r="C57" s="5" t="s">
        <v>39</v>
      </c>
      <c r="D57" s="6" t="str">
        <f t="shared" ca="1" si="7"/>
        <v>TRANSPORTE COM CAMINHÃO BASCULANTE DE 10 M³, EM VIA URBANA EM LEITO NATURAL (UNIDADE: M3XKM). AF_07/2020</v>
      </c>
      <c r="E57" s="7" t="str">
        <f>E56</f>
        <v>m³Xkm</v>
      </c>
      <c r="F57" s="8">
        <v>308</v>
      </c>
      <c r="G57" s="9">
        <v>3.02</v>
      </c>
      <c r="H57" s="8">
        <f ca="1">IF($A57="S",ROUND(IF(TIPOORCAMENTO="Proposto",ORÇAMENTO.CustoUnitario*(1+$AE57),ORÇAMENTO.PrecoUnitarioLicitado),15-13*$AC$9),0)</f>
        <v>3.73</v>
      </c>
      <c r="I57" s="10">
        <f t="shared" ca="1" si="5"/>
        <v>1148.8399999999999</v>
      </c>
    </row>
    <row r="58" spans="1:9" ht="45" x14ac:dyDescent="0.25">
      <c r="A58" s="3" t="str">
        <f ca="1">IF(OR($A58=0,$I58=""),"-",CONCATENATE(#REF!&amp;".",IF(AND(#REF!&gt;=2,$A58&gt;=2),#REF!&amp;".",""),IF(AND(#REF!&gt;=3,$A58&gt;=3),#REF!&amp;".",""),IF(AND(#REF!&gt;=4,$A58&gt;=4),#REF!&amp;".",""),IF($A58="S",#REF!&amp;".","")))</f>
        <v>3.2.0.8.</v>
      </c>
      <c r="B58" s="4" t="s">
        <v>8</v>
      </c>
      <c r="C58" s="5" t="s">
        <v>38</v>
      </c>
      <c r="D58" s="6" t="str">
        <f t="shared" ca="1" si="7"/>
        <v>TRANSPORTE COM CAMINHÃO BASCULANTE DE 10 M³, EM VIA URBANA PAVIMENTADA, ADICIONAL PARA DMT EXCEDENTE A 30 KM (UNIDADE: M3XKM). AF_07/2020</v>
      </c>
      <c r="E58" s="7" t="str">
        <f>E57</f>
        <v>m³Xkm</v>
      </c>
      <c r="F58" s="8">
        <v>616</v>
      </c>
      <c r="G58" s="9">
        <v>0.94</v>
      </c>
      <c r="H58" s="8">
        <f ca="1">IF($A58="S",ROUND(IF(TIPOORCAMENTO="Proposto",ORÇAMENTO.CustoUnitario*(1+$AE58),ORÇAMENTO.PrecoUnitarioLicitado),15-13*$AC$9),0)</f>
        <v>1.1599999999999999</v>
      </c>
      <c r="I58" s="10">
        <f t="shared" ca="1" si="5"/>
        <v>714.56</v>
      </c>
    </row>
    <row r="59" spans="1:9" ht="30" x14ac:dyDescent="0.25">
      <c r="A59" s="3" t="str">
        <f ca="1">IF(OR($A59=0,$I59=""),"-",CONCATENATE(#REF!&amp;".",IF(AND(#REF!&gt;=2,$A59&gt;=2),#REF!&amp;".",""),IF(AND(#REF!&gt;=3,$A59&gt;=3),#REF!&amp;".",""),IF(AND(#REF!&gt;=4,$A59&gt;=4),#REF!&amp;".",""),IF($A59="S",#REF!&amp;".","")))</f>
        <v>3.2.0.9.</v>
      </c>
      <c r="B59" s="4" t="s">
        <v>8</v>
      </c>
      <c r="C59" s="5" t="s">
        <v>39</v>
      </c>
      <c r="D59" s="6" t="str">
        <f t="shared" ca="1" si="7"/>
        <v>TRANSPORTE COM CAMINHÃO BASCULANTE DE 10 M³, EM VIA URBANA EM LEITO NATURAL (UNIDADE: M3XKM). AF_07/2020</v>
      </c>
      <c r="E59" s="7" t="str">
        <f>E58</f>
        <v>m³Xkm</v>
      </c>
      <c r="F59" s="8">
        <v>308</v>
      </c>
      <c r="G59" s="9">
        <v>3.02</v>
      </c>
      <c r="H59" s="8">
        <f ca="1">IF($A59="S",ROUND(IF(TIPOORCAMENTO="Proposto",ORÇAMENTO.CustoUnitario*(1+$AE59),ORÇAMENTO.PrecoUnitarioLicitado),15-13*$AC$9),0)</f>
        <v>3.73</v>
      </c>
      <c r="I59" s="10">
        <f t="shared" ca="1" si="5"/>
        <v>1148.8399999999999</v>
      </c>
    </row>
    <row r="60" spans="1:9" ht="30" x14ac:dyDescent="0.25">
      <c r="A60" s="3" t="str">
        <f ca="1">IF(OR($A60=0,$I60=""),"-",CONCATENATE(#REF!&amp;".",IF(AND(#REF!&gt;=2,$A60&gt;=2),#REF!&amp;".",""),IF(AND(#REF!&gt;=3,$A60&gt;=3),#REF!&amp;".",""),IF(AND(#REF!&gt;=4,$A60&gt;=4),#REF!&amp;".",""),IF($A60="S",#REF!&amp;".","")))</f>
        <v>3.2.0.10.</v>
      </c>
      <c r="B60" s="4" t="s">
        <v>8</v>
      </c>
      <c r="C60" s="5" t="s">
        <v>26</v>
      </c>
      <c r="D60" s="6" t="str">
        <f t="shared" ca="1" si="7"/>
        <v>TRANSPORTE COM CAMINHÃO CARROCERIA 9T, EM VIA URBANA EM LEITO NATURAL (UNIDADE: TXKM). AF_07/2020</v>
      </c>
      <c r="E60" s="7" t="s">
        <v>72</v>
      </c>
      <c r="F60" s="8">
        <v>90</v>
      </c>
      <c r="G60" s="9">
        <v>2.74</v>
      </c>
      <c r="H60" s="8">
        <f ca="1">IF($A60="S",ROUND(IF(TIPOORCAMENTO="Proposto",ORÇAMENTO.CustoUnitario*(1+$AE60),ORÇAMENTO.PrecoUnitarioLicitado),15-13*$AC$9),0)</f>
        <v>3.38</v>
      </c>
      <c r="I60" s="10">
        <f t="shared" ca="1" si="5"/>
        <v>304.2</v>
      </c>
    </row>
    <row r="61" spans="1:9" s="28" customFormat="1" x14ac:dyDescent="0.25">
      <c r="A61" s="20" t="str">
        <f ca="1">IF(OR($A61=0,$I61=""),"-",CONCATENATE(#REF!&amp;".",IF(AND(#REF!&gt;=2,$A61&gt;=2),#REF!&amp;".",""),IF(AND(#REF!&gt;=3,$A61&gt;=3),#REF!&amp;".",""),IF(AND(#REF!&gt;=4,$A61&gt;=4),#REF!&amp;".",""),IF($A61="S",#REF!&amp;".","")))</f>
        <v>4.</v>
      </c>
      <c r="B61" s="21" t="s">
        <v>8</v>
      </c>
      <c r="C61" s="22"/>
      <c r="D61" s="23" t="s">
        <v>47</v>
      </c>
      <c r="E61" s="24"/>
      <c r="F61" s="25"/>
      <c r="G61" s="26"/>
      <c r="H61" s="25"/>
      <c r="I61" s="27">
        <f t="shared" ca="1" si="5"/>
        <v>196911.45</v>
      </c>
    </row>
    <row r="62" spans="1:9" ht="30" x14ac:dyDescent="0.25">
      <c r="A62" s="3" t="str">
        <f ca="1">IF(OR($A62=0,$I62=""),"-",CONCATENATE(#REF!&amp;".",IF(AND(#REF!&gt;=2,$A62&gt;=2),#REF!&amp;".",""),IF(AND(#REF!&gt;=3,$A62&gt;=3),#REF!&amp;".",""),IF(AND(#REF!&gt;=4,$A62&gt;=4),#REF!&amp;".",""),IF($A62="S",#REF!&amp;".","")))</f>
        <v>4.1.</v>
      </c>
      <c r="B62" s="4" t="s">
        <v>8</v>
      </c>
      <c r="C62" s="5"/>
      <c r="D62" s="6" t="s">
        <v>48</v>
      </c>
      <c r="E62" s="7" t="s">
        <v>70</v>
      </c>
      <c r="F62" s="8">
        <v>50</v>
      </c>
      <c r="G62" s="9">
        <v>0</v>
      </c>
      <c r="H62" s="8">
        <f ca="1">IF($A62="S",ROUND(IF(TIPOORCAMENTO="Proposto",ORÇAMENTO.CustoUnitario*(1+$AE62),ORÇAMENTO.PrecoUnitarioLicitado),15-13*$AC$9),0)</f>
        <v>0</v>
      </c>
      <c r="I62" s="10">
        <f t="shared" ca="1" si="5"/>
        <v>124790.16</v>
      </c>
    </row>
    <row r="63" spans="1:9" x14ac:dyDescent="0.25">
      <c r="A63" s="3" t="str">
        <f ca="1">IF(OR($A63=0,$I63=""),"-",CONCATENATE(#REF!&amp;".",IF(AND(#REF!&gt;=2,$A63&gt;=2),#REF!&amp;".",""),IF(AND(#REF!&gt;=3,$A63&gt;=3),#REF!&amp;".",""),IF(AND(#REF!&gt;=4,$A63&gt;=4),#REF!&amp;".",""),IF($A63="S",#REF!&amp;".","")))</f>
        <v>4.1.1.</v>
      </c>
      <c r="B63" s="4" t="s">
        <v>8</v>
      </c>
      <c r="C63" s="5"/>
      <c r="D63" s="6" t="s">
        <v>49</v>
      </c>
      <c r="E63" s="7" t="s">
        <v>67</v>
      </c>
      <c r="F63" s="8">
        <v>18</v>
      </c>
      <c r="G63" s="9">
        <v>0</v>
      </c>
      <c r="H63" s="8">
        <f ca="1">IF($A63="S",ROUND(IF(TIPOORCAMENTO="Proposto",ORÇAMENTO.CustoUnitario*(1+$AE63),ORÇAMENTO.PrecoUnitarioLicitado),15-13*$AC$9),0)</f>
        <v>0</v>
      </c>
      <c r="I63" s="10">
        <f t="shared" ca="1" si="5"/>
        <v>105256.04</v>
      </c>
    </row>
    <row r="64" spans="1:9" ht="30" x14ac:dyDescent="0.25">
      <c r="A64" s="3" t="str">
        <f ca="1">IF(OR($A64=0,$I64=""),"-",CONCATENATE(#REF!&amp;".",IF(AND(#REF!&gt;=2,$A64&gt;=2),#REF!&amp;".",""),IF(AND(#REF!&gt;=3,$A64&gt;=3),#REF!&amp;".",""),IF(AND(#REF!&gt;=4,$A64&gt;=4),#REF!&amp;".",""),IF($A64="S",#REF!&amp;".","")))</f>
        <v>4.1.1.1.</v>
      </c>
      <c r="B64" s="4" t="s">
        <v>18</v>
      </c>
      <c r="C64" s="5" t="s">
        <v>50</v>
      </c>
      <c r="D64" s="6" t="str">
        <f ca="1">IF($A64="S",REFERENCIA.Descricao,"(digite a descrição aqui)")</f>
        <v>LONGARINA DE CONCRETO ARMADO PRÉ-MOLDADO 0,45 x 0,90</v>
      </c>
      <c r="E64" s="7" t="s">
        <v>72</v>
      </c>
      <c r="F64" s="8">
        <v>6250</v>
      </c>
      <c r="G64" s="9">
        <v>1471</v>
      </c>
      <c r="H64" s="8">
        <f ca="1">IF($A64="S",ROUND(IF(TIPOORCAMENTO="Proposto",ORÇAMENTO.CustoUnitario*(1+$AE64),ORÇAMENTO.PrecoUnitarioLicitado),15-13*$AC$9),0)</f>
        <v>1816.39</v>
      </c>
      <c r="I64" s="10">
        <f t="shared" ca="1" si="5"/>
        <v>90819.5</v>
      </c>
    </row>
    <row r="65" spans="1:9" ht="30" x14ac:dyDescent="0.25">
      <c r="A65" s="3" t="str">
        <f ca="1">IF(OR($A65=0,$I65=""),"-",CONCATENATE(#REF!&amp;".",IF(AND(#REF!&gt;=2,$A65&gt;=2),#REF!&amp;".",""),IF(AND(#REF!&gt;=3,$A65&gt;=3),#REF!&amp;".",""),IF(AND(#REF!&gt;=4,$A65&gt;=4),#REF!&amp;".",""),IF($A65="S",#REF!&amp;".","")))</f>
        <v>4.1.1.2.</v>
      </c>
      <c r="B65" s="4" t="s">
        <v>8</v>
      </c>
      <c r="C65" s="5" t="s">
        <v>51</v>
      </c>
      <c r="D65" s="6" t="str">
        <f ca="1">IF($A65="S",REFERENCIA.Descricao,"(digite a descrição aqui)")</f>
        <v>GUINDASTE HIDRÁULICO AUTOPROPELIDO, COM LANÇA TELESCÓPICA 40 M, CAPACIDADE MÁXIMA 60 T, POTÊNCIA 260 KW - CHP DIURNO. AF_03/2016</v>
      </c>
      <c r="E65" s="7" t="s">
        <v>72</v>
      </c>
      <c r="F65" s="8">
        <v>205</v>
      </c>
      <c r="G65" s="9">
        <v>320.27999999999997</v>
      </c>
      <c r="H65" s="8">
        <f ca="1">IF($A65="S",ROUND(IF(TIPOORCAMENTO="Proposto",ORÇAMENTO.CustoUnitario*(1+$AE65),ORÇAMENTO.PrecoUnitarioLicitado),15-13*$AC$9),0)</f>
        <v>395.48</v>
      </c>
      <c r="I65" s="10">
        <f t="shared" ca="1" si="5"/>
        <v>7118.64</v>
      </c>
    </row>
    <row r="66" spans="1:9" s="28" customFormat="1" x14ac:dyDescent="0.25">
      <c r="A66" s="20" t="str">
        <f ca="1">IF(OR($A66=0,$I66=""),"-",CONCATENATE(#REF!&amp;".",IF(AND(#REF!&gt;=2,$A66&gt;=2),#REF!&amp;".",""),IF(AND(#REF!&gt;=3,$A66&gt;=3),#REF!&amp;".",""),IF(AND(#REF!&gt;=4,$A66&gt;=4),#REF!&amp;".",""),IF($A66="S",#REF!&amp;".","")))</f>
        <v>4.1.2.</v>
      </c>
      <c r="B66" s="21" t="s">
        <v>8</v>
      </c>
      <c r="C66" s="22"/>
      <c r="D66" s="23" t="s">
        <v>52</v>
      </c>
      <c r="E66" s="24"/>
      <c r="F66" s="25"/>
      <c r="G66" s="26"/>
      <c r="H66" s="25"/>
      <c r="I66" s="27">
        <f t="shared" ca="1" si="5"/>
        <v>19534.12</v>
      </c>
    </row>
    <row r="67" spans="1:9" ht="30" x14ac:dyDescent="0.25">
      <c r="A67" s="3" t="str">
        <f ca="1">IF(OR($A67=0,$I67=""),"-",CONCATENATE(#REF!&amp;".",IF(AND(#REF!&gt;=2,$A67&gt;=2),#REF!&amp;".",""),IF(AND(#REF!&gt;=3,$A67&gt;=3),#REF!&amp;".",""),IF(AND(#REF!&gt;=4,$A67&gt;=4),#REF!&amp;".",""),IF($A67="S",#REF!&amp;".","")))</f>
        <v>4.1.2.1.</v>
      </c>
      <c r="B67" s="4" t="s">
        <v>18</v>
      </c>
      <c r="C67" s="5" t="s">
        <v>53</v>
      </c>
      <c r="D67" s="6" t="str">
        <f ca="1">IF($A67="S",REFERENCIA.Descricao,"(digite a descrição aqui)")</f>
        <v>PLACAS TRELIÇADAS PRÉ-MOLDADAS PARA PONTE</v>
      </c>
      <c r="E67" s="7" t="s">
        <v>73</v>
      </c>
      <c r="F67" s="8">
        <v>70</v>
      </c>
      <c r="G67" s="9">
        <v>187.79</v>
      </c>
      <c r="H67" s="8">
        <f ca="1">IF($A67="S",ROUND(IF(TIPOORCAMENTO="Proposto",ORÇAMENTO.CustoUnitario*(1+$AE67),ORÇAMENTO.PrecoUnitarioLicitado),15-13*$AC$9),0)</f>
        <v>231.88</v>
      </c>
      <c r="I67" s="10">
        <f t="shared" ref="I67:I95" ca="1" si="8">IF($A67="S",VTOTAL1,IF($A67=0,0,ROUND(SomaAgrup,15-13*$AC$10)))</f>
        <v>16231.6</v>
      </c>
    </row>
    <row r="68" spans="1:9" ht="30" x14ac:dyDescent="0.25">
      <c r="A68" s="3" t="str">
        <f ca="1">IF(OR($A68=0,$I68=""),"-",CONCATENATE(#REF!&amp;".",IF(AND(#REF!&gt;=2,$A68&gt;=2),#REF!&amp;".",""),IF(AND(#REF!&gt;=3,$A68&gt;=3),#REF!&amp;".",""),IF(AND(#REF!&gt;=4,$A68&gt;=4),#REF!&amp;".",""),IF($A68="S",#REF!&amp;".","")))</f>
        <v>4.1.2.2.</v>
      </c>
      <c r="B68" s="4" t="s">
        <v>8</v>
      </c>
      <c r="C68" s="5" t="s">
        <v>51</v>
      </c>
      <c r="D68" s="6" t="str">
        <f ca="1">IF($A68="S",REFERENCIA.Descricao,"(digite a descrição aqui)")</f>
        <v>GUINDASTE HIDRÁULICO AUTOPROPELIDO, COM LANÇA TELESCÓPICA 40 M, CAPACIDADE MÁXIMA 60 T, POTÊNCIA 260 KW - CHP DIURNO. AF_03/2016</v>
      </c>
      <c r="E68" s="7" t="s">
        <v>67</v>
      </c>
      <c r="F68" s="8">
        <v>4</v>
      </c>
      <c r="G68" s="9">
        <v>320.27999999999997</v>
      </c>
      <c r="H68" s="8">
        <f ca="1">IF($A68="S",ROUND(IF(TIPOORCAMENTO="Proposto",ORÇAMENTO.CustoUnitario*(1+$AE68),ORÇAMENTO.PrecoUnitarioLicitado),15-13*$AC$9),0)</f>
        <v>395.48</v>
      </c>
      <c r="I68" s="10">
        <f t="shared" ca="1" si="8"/>
        <v>1581.92</v>
      </c>
    </row>
    <row r="69" spans="1:9" ht="45" x14ac:dyDescent="0.25">
      <c r="A69" s="3" t="str">
        <f ca="1">IF(OR($A69=0,$I69=""),"-",CONCATENATE(#REF!&amp;".",IF(AND(#REF!&gt;=2,$A69&gt;=2),#REF!&amp;".",""),IF(AND(#REF!&gt;=3,$A69&gt;=3),#REF!&amp;".",""),IF(AND(#REF!&gt;=4,$A69&gt;=4),#REF!&amp;".",""),IF($A69="S",#REF!&amp;".","")))</f>
        <v>4.1.2.3.</v>
      </c>
      <c r="B69" s="4" t="s">
        <v>8</v>
      </c>
      <c r="C69" s="5" t="s">
        <v>25</v>
      </c>
      <c r="D69" s="6" t="str">
        <f ca="1">IF($A69="S",REFERENCIA.Descricao,"(digite a descrição aqui)")</f>
        <v>TRANSPORTE COM CAMINHÃO CARROCERIA 9T, EM VIA URBANA PAVIMENTADA, ADICIONAL PARA DMT EXCEDENTE A 30 KM (UNIDADE: TXKM). AF_07/2020</v>
      </c>
      <c r="E69" s="7" t="s">
        <v>72</v>
      </c>
      <c r="F69" s="8">
        <v>1400</v>
      </c>
      <c r="G69" s="9">
        <v>0.86</v>
      </c>
      <c r="H69" s="8">
        <f ca="1">IF($A69="S",ROUND(IF(TIPOORCAMENTO="Proposto",ORÇAMENTO.CustoUnitario*(1+$AE69),ORÇAMENTO.PrecoUnitarioLicitado),15-13*$AC$9),0)</f>
        <v>1.06</v>
      </c>
      <c r="I69" s="10">
        <f t="shared" ca="1" si="8"/>
        <v>1484</v>
      </c>
    </row>
    <row r="70" spans="1:9" ht="30" x14ac:dyDescent="0.25">
      <c r="A70" s="3" t="str">
        <f ca="1">IF(OR($A70=0,$I70=""),"-",CONCATENATE(#REF!&amp;".",IF(AND(#REF!&gt;=2,$A70&gt;=2),#REF!&amp;".",""),IF(AND(#REF!&gt;=3,$A70&gt;=3),#REF!&amp;".",""),IF(AND(#REF!&gt;=4,$A70&gt;=4),#REF!&amp;".",""),IF($A70="S",#REF!&amp;".","")))</f>
        <v>4.1.2.4.</v>
      </c>
      <c r="B70" s="4" t="s">
        <v>8</v>
      </c>
      <c r="C70" s="5" t="s">
        <v>26</v>
      </c>
      <c r="D70" s="6" t="str">
        <f ca="1">IF($A70="S",REFERENCIA.Descricao,"(digite a descrição aqui)")</f>
        <v>TRANSPORTE COM CAMINHÃO CARROCERIA 9T, EM VIA URBANA EM LEITO NATURAL (UNIDADE: TXKM). AF_07/2020</v>
      </c>
      <c r="E70" s="7" t="s">
        <v>72</v>
      </c>
      <c r="F70" s="8">
        <v>70</v>
      </c>
      <c r="G70" s="9">
        <v>2.74</v>
      </c>
      <c r="H70" s="8">
        <f ca="1">IF($A70="S",ROUND(IF(TIPOORCAMENTO="Proposto",ORÇAMENTO.CustoUnitario*(1+$AE70),ORÇAMENTO.PrecoUnitarioLicitado),15-13*$AC$9),0)</f>
        <v>3.38</v>
      </c>
      <c r="I70" s="10">
        <f t="shared" ca="1" si="8"/>
        <v>236.6</v>
      </c>
    </row>
    <row r="71" spans="1:9" s="28" customFormat="1" x14ac:dyDescent="0.25">
      <c r="A71" s="20" t="str">
        <f ca="1">IF(OR($A71=0,$I71=""),"-",CONCATENATE(#REF!&amp;".",IF(AND(#REF!&gt;=2,$A71&gt;=2),#REF!&amp;".",""),IF(AND(#REF!&gt;=3,$A71&gt;=3),#REF!&amp;".",""),IF(AND(#REF!&gt;=4,$A71&gt;=4),#REF!&amp;".",""),IF($A71="S",#REF!&amp;".","")))</f>
        <v>4.2.</v>
      </c>
      <c r="B71" s="21" t="s">
        <v>8</v>
      </c>
      <c r="C71" s="22"/>
      <c r="D71" s="23" t="s">
        <v>54</v>
      </c>
      <c r="E71" s="24"/>
      <c r="F71" s="25"/>
      <c r="G71" s="26"/>
      <c r="H71" s="25"/>
      <c r="I71" s="27">
        <f t="shared" ca="1" si="8"/>
        <v>35786.21</v>
      </c>
    </row>
    <row r="72" spans="1:9" ht="30" x14ac:dyDescent="0.25">
      <c r="A72" s="3" t="str">
        <f ca="1">IF(OR($A72=0,$I72=""),"-",CONCATENATE(#REF!&amp;".",IF(AND(#REF!&gt;=2,$A72&gt;=2),#REF!&amp;".",""),IF(AND(#REF!&gt;=3,$A72&gt;=3),#REF!&amp;".",""),IF(AND(#REF!&gt;=4,$A72&gt;=4),#REF!&amp;".",""),IF($A72="S",#REF!&amp;".","")))</f>
        <v>4.2.0.1.</v>
      </c>
      <c r="B72" s="4" t="s">
        <v>8</v>
      </c>
      <c r="C72" s="5" t="s">
        <v>45</v>
      </c>
      <c r="D72" s="6" t="str">
        <f t="shared" ref="D72:D81" ca="1" si="9">IF($A72="S",REFERENCIA.Descricao,"(digite a descrição aqui)")</f>
        <v>FABRICAÇÃO DE FÔRMA PARA LAJES, EM CHAPA DE MADEIRA COMPENSADA PLASTIFICADA, E = 18 MM. AF_09/2020</v>
      </c>
      <c r="E72" s="7" t="s">
        <v>73</v>
      </c>
      <c r="F72" s="8">
        <v>7.48</v>
      </c>
      <c r="G72" s="9">
        <v>152.58000000000001</v>
      </c>
      <c r="H72" s="8">
        <f ca="1">IF($A72="S",ROUND(IF(TIPOORCAMENTO="Proposto",ORÇAMENTO.CustoUnitario*(1+$AE72),ORÇAMENTO.PrecoUnitarioLicitado),15-13*$AC$9),0)</f>
        <v>188.41</v>
      </c>
      <c r="I72" s="10">
        <f t="shared" ca="1" si="8"/>
        <v>1409.31</v>
      </c>
    </row>
    <row r="73" spans="1:9" ht="45" x14ac:dyDescent="0.25">
      <c r="A73" s="3" t="str">
        <f ca="1">IF(OR($A73=0,$I73=""),"-",CONCATENATE(#REF!&amp;".",IF(AND(#REF!&gt;=2,$A73&gt;=2),#REF!&amp;".",""),IF(AND(#REF!&gt;=3,$A73&gt;=3),#REF!&amp;".",""),IF(AND(#REF!&gt;=4,$A73&gt;=4),#REF!&amp;".",""),IF($A73="S",#REF!&amp;".","")))</f>
        <v>4.2.0.2.</v>
      </c>
      <c r="B73" s="4" t="s">
        <v>8</v>
      </c>
      <c r="C73" s="5" t="s">
        <v>46</v>
      </c>
      <c r="D73" s="6" t="str">
        <f t="shared" ca="1" si="9"/>
        <v>MONTAGEM E DESMONTAGEM DE FÔRMA DE PILARES RETANGULARES E ESTRUTURAS SIMILARES, PÉ-DIREITO DUPLO, EM CHAPA DE MADEIRA COMPENSADA PLASTIFICADA, 14 UTILIZAÇÕES. AF_09/2020</v>
      </c>
      <c r="E73" s="7" t="s">
        <v>73</v>
      </c>
      <c r="F73" s="8">
        <v>7.48</v>
      </c>
      <c r="G73" s="9">
        <v>72.48</v>
      </c>
      <c r="H73" s="8">
        <f ca="1">IF($A73="S",ROUND(IF(TIPOORCAMENTO="Proposto",ORÇAMENTO.CustoUnitario*(1+$AE73),ORÇAMENTO.PrecoUnitarioLicitado),15-13*$AC$9),0)</f>
        <v>89.5</v>
      </c>
      <c r="I73" s="10">
        <f t="shared" ca="1" si="8"/>
        <v>669.46</v>
      </c>
    </row>
    <row r="74" spans="1:9" ht="30" x14ac:dyDescent="0.25">
      <c r="A74" s="3" t="str">
        <f ca="1">IF(OR($A74=0,$I74=""),"-",CONCATENATE(#REF!&amp;".",IF(AND(#REF!&gt;=2,$A74&gt;=2),#REF!&amp;".",""),IF(AND(#REF!&gt;=3,$A74&gt;=3),#REF!&amp;".",""),IF(AND(#REF!&gt;=4,$A74&gt;=4),#REF!&amp;".",""),IF($A74="S",#REF!&amp;".","")))</f>
        <v>4.2.0.3.</v>
      </c>
      <c r="B74" s="4" t="s">
        <v>18</v>
      </c>
      <c r="C74" s="5" t="s">
        <v>35</v>
      </c>
      <c r="D74" s="6" t="str">
        <f ca="1">IF($A74="S",REFERENCIA.Descricao,"(digite a descrição aqui)")</f>
        <v>ARMAÇÃO DE AÇO POR M3 DE CONCRETO</v>
      </c>
      <c r="E74" s="7" t="s">
        <v>4</v>
      </c>
      <c r="F74" s="8">
        <v>12.6</v>
      </c>
      <c r="G74" s="9">
        <v>1068</v>
      </c>
      <c r="H74" s="8">
        <f ca="1">IF($A74="S",ROUND(IF(TIPOORCAMENTO="Proposto",ORÇAMENTO.CustoUnitario*(1+$AE74),ORÇAMENTO.PrecoUnitarioLicitado),15-13*$AC$9),0)</f>
        <v>1318.77</v>
      </c>
      <c r="I74" s="10">
        <f t="shared" ca="1" si="8"/>
        <v>16616.5</v>
      </c>
    </row>
    <row r="75" spans="1:9" ht="30" x14ac:dyDescent="0.25">
      <c r="A75" s="3" t="str">
        <f ca="1">IF(OR($A75=0,$I75=""),"-",CONCATENATE(#REF!&amp;".",IF(AND(#REF!&gt;=2,$A75&gt;=2),#REF!&amp;".",""),IF(AND(#REF!&gt;=3,$A75&gt;=3),#REF!&amp;".",""),IF(AND(#REF!&gt;=4,$A75&gt;=4),#REF!&amp;".",""),IF($A75="S",#REF!&amp;".","")))</f>
        <v>4.2.0.4.</v>
      </c>
      <c r="B75" s="4" t="s">
        <v>8</v>
      </c>
      <c r="C75" s="5" t="s">
        <v>55</v>
      </c>
      <c r="D75" s="6" t="str">
        <f t="shared" ca="1" si="9"/>
        <v>CONCRETO FCK = 30MPA, TRAÇO 1:2,1:2,5 (EM MASSA SECA DE CIMENTO/ AREIA MÉDIA/ BRITA 1) - PREPARO MECÂNICO COM BETONEIRA 400 L. AF_05/2021</v>
      </c>
      <c r="E75" s="7" t="s">
        <v>69</v>
      </c>
      <c r="F75" s="8">
        <v>12.6</v>
      </c>
      <c r="G75" s="9">
        <v>509.51</v>
      </c>
      <c r="H75" s="8">
        <f ca="1">IF($A75="S",ROUND(IF(TIPOORCAMENTO="Proposto",ORÇAMENTO.CustoUnitario*(1+$AE75),ORÇAMENTO.PrecoUnitarioLicitado),15-13*$AC$9),0)</f>
        <v>629.14</v>
      </c>
      <c r="I75" s="10">
        <f t="shared" ca="1" si="8"/>
        <v>7927.16</v>
      </c>
    </row>
    <row r="76" spans="1:9" ht="30" x14ac:dyDescent="0.25">
      <c r="A76" s="3" t="str">
        <f ca="1">IF(OR($A76=0,$I76=""),"-",CONCATENATE(#REF!&amp;".",IF(AND(#REF!&gt;=2,$A76&gt;=2),#REF!&amp;".",""),IF(AND(#REF!&gt;=3,$A76&gt;=3),#REF!&amp;".",""),IF(AND(#REF!&gt;=4,$A76&gt;=4),#REF!&amp;".",""),IF($A76="S",#REF!&amp;".","")))</f>
        <v>4.2.0.5.</v>
      </c>
      <c r="B76" s="4" t="s">
        <v>8</v>
      </c>
      <c r="C76" s="5" t="s">
        <v>37</v>
      </c>
      <c r="D76" s="6" t="str">
        <f t="shared" ca="1" si="9"/>
        <v>LANÇAMENTO COM USO DE BALDES, ADENSAMENTO E ACABAMENTO DE CONCRETO EM ESTRUTURAS. AF_02/2022</v>
      </c>
      <c r="E76" s="7" t="s">
        <v>69</v>
      </c>
      <c r="F76" s="8">
        <v>12.6</v>
      </c>
      <c r="G76" s="9">
        <v>285.14999999999998</v>
      </c>
      <c r="H76" s="8">
        <f ca="1">IF($A76="S",ROUND(IF(TIPOORCAMENTO="Proposto",ORÇAMENTO.CustoUnitario*(1+$AE76),ORÇAMENTO.PrecoUnitarioLicitado),15-13*$AC$9),0)</f>
        <v>352.1</v>
      </c>
      <c r="I76" s="10">
        <f t="shared" ca="1" si="8"/>
        <v>4436.46</v>
      </c>
    </row>
    <row r="77" spans="1:9" ht="45" x14ac:dyDescent="0.25">
      <c r="A77" s="3" t="str">
        <f ca="1">IF(OR($A77=0,$I77=""),"-",CONCATENATE(#REF!&amp;".",IF(AND(#REF!&gt;=2,$A77&gt;=2),#REF!&amp;".",""),IF(AND(#REF!&gt;=3,$A77&gt;=3),#REF!&amp;".",""),IF(AND(#REF!&gt;=4,$A77&gt;=4),#REF!&amp;".",""),IF($A77="S",#REF!&amp;".","")))</f>
        <v>4.2.0.6.</v>
      </c>
      <c r="B77" s="4" t="s">
        <v>8</v>
      </c>
      <c r="C77" s="5" t="s">
        <v>38</v>
      </c>
      <c r="D77" s="6" t="str">
        <f t="shared" ca="1" si="9"/>
        <v>TRANSPORTE COM CAMINHÃO BASCULANTE DE 10 M³, EM VIA URBANA PAVIMENTADA, ADICIONAL PARA DMT EXCEDENTE A 30 KM (UNIDADE: M3XKM). AF_07/2020</v>
      </c>
      <c r="E77" s="7" t="s">
        <v>71</v>
      </c>
      <c r="F77" s="8">
        <v>3024</v>
      </c>
      <c r="G77" s="9">
        <v>0.94</v>
      </c>
      <c r="H77" s="8">
        <f ca="1">IF($A77="S",ROUND(IF(TIPOORCAMENTO="Proposto",ORÇAMENTO.CustoUnitario*(1+$AE77),ORÇAMENTO.PrecoUnitarioLicitado),15-13*$AC$9),0)</f>
        <v>1.1599999999999999</v>
      </c>
      <c r="I77" s="10">
        <f t="shared" ca="1" si="8"/>
        <v>3507.84</v>
      </c>
    </row>
    <row r="78" spans="1:9" ht="30" x14ac:dyDescent="0.25">
      <c r="A78" s="3" t="str">
        <f ca="1">IF(OR($A78=0,$I78=""),"-",CONCATENATE(#REF!&amp;".",IF(AND(#REF!&gt;=2,$A78&gt;=2),#REF!&amp;".",""),IF(AND(#REF!&gt;=3,$A78&gt;=3),#REF!&amp;".",""),IF(AND(#REF!&gt;=4,$A78&gt;=4),#REF!&amp;".",""),IF($A78="S",#REF!&amp;".","")))</f>
        <v>4.2.0.7.</v>
      </c>
      <c r="B78" s="4" t="s">
        <v>8</v>
      </c>
      <c r="C78" s="5" t="s">
        <v>39</v>
      </c>
      <c r="D78" s="6" t="str">
        <f t="shared" ca="1" si="9"/>
        <v>TRANSPORTE COM CAMINHÃO BASCULANTE DE 10 M³, EM VIA URBANA EM LEITO NATURAL (UNIDADE: M3XKM). AF_07/2020</v>
      </c>
      <c r="E78" s="7" t="s">
        <v>71</v>
      </c>
      <c r="F78" s="8">
        <v>100.77</v>
      </c>
      <c r="G78" s="9">
        <v>3.02</v>
      </c>
      <c r="H78" s="8">
        <f ca="1">IF($A78="S",ROUND(IF(TIPOORCAMENTO="Proposto",ORÇAMENTO.CustoUnitario*(1+$AE78),ORÇAMENTO.PrecoUnitarioLicitado),15-13*$AC$9),0)</f>
        <v>3.73</v>
      </c>
      <c r="I78" s="10">
        <f t="shared" ca="1" si="8"/>
        <v>375.87</v>
      </c>
    </row>
    <row r="79" spans="1:9" ht="45" x14ac:dyDescent="0.25">
      <c r="A79" s="3" t="str">
        <f ca="1">IF(OR($A79=0,$I79=""),"-",CONCATENATE(#REF!&amp;".",IF(AND(#REF!&gt;=2,$A79&gt;=2),#REF!&amp;".",""),IF(AND(#REF!&gt;=3,$A79&gt;=3),#REF!&amp;".",""),IF(AND(#REF!&gt;=4,$A79&gt;=4),#REF!&amp;".",""),IF($A79="S",#REF!&amp;".","")))</f>
        <v>4.2.0.8.</v>
      </c>
      <c r="B79" s="4" t="s">
        <v>8</v>
      </c>
      <c r="C79" s="5" t="s">
        <v>38</v>
      </c>
      <c r="D79" s="6" t="str">
        <f t="shared" ca="1" si="9"/>
        <v>TRANSPORTE COM CAMINHÃO BASCULANTE DE 10 M³, EM VIA URBANA PAVIMENTADA, ADICIONAL PARA DMT EXCEDENTE A 30 KM (UNIDADE: M3XKM). AF_07/2020</v>
      </c>
      <c r="E79" s="7" t="s">
        <v>71</v>
      </c>
      <c r="F79" s="8">
        <v>201.5</v>
      </c>
      <c r="G79" s="9">
        <v>0.94</v>
      </c>
      <c r="H79" s="8">
        <f ca="1">IF($A79="S",ROUND(IF(TIPOORCAMENTO="Proposto",ORÇAMENTO.CustoUnitario*(1+$AE79),ORÇAMENTO.PrecoUnitarioLicitado),15-13*$AC$9),0)</f>
        <v>1.1599999999999999</v>
      </c>
      <c r="I79" s="10">
        <f t="shared" ca="1" si="8"/>
        <v>233.74</v>
      </c>
    </row>
    <row r="80" spans="1:9" ht="30" x14ac:dyDescent="0.25">
      <c r="A80" s="3" t="str">
        <f ca="1">IF(OR($A80=0,$I80=""),"-",CONCATENATE(#REF!&amp;".",IF(AND(#REF!&gt;=2,$A80&gt;=2),#REF!&amp;".",""),IF(AND(#REF!&gt;=3,$A80&gt;=3),#REF!&amp;".",""),IF(AND(#REF!&gt;=4,$A80&gt;=4),#REF!&amp;".",""),IF($A80="S",#REF!&amp;".","")))</f>
        <v>4.2.0.9.</v>
      </c>
      <c r="B80" s="4" t="s">
        <v>8</v>
      </c>
      <c r="C80" s="5" t="s">
        <v>39</v>
      </c>
      <c r="D80" s="6" t="str">
        <f t="shared" ca="1" si="9"/>
        <v>TRANSPORTE COM CAMINHÃO BASCULANTE DE 10 M³, EM VIA URBANA EM LEITO NATURAL (UNIDADE: M3XKM). AF_07/2020</v>
      </c>
      <c r="E80" s="7" t="s">
        <v>71</v>
      </c>
      <c r="F80" s="8">
        <v>100.77</v>
      </c>
      <c r="G80" s="9">
        <v>3.02</v>
      </c>
      <c r="H80" s="8">
        <f ca="1">IF($A80="S",ROUND(IF(TIPOORCAMENTO="Proposto",ORÇAMENTO.CustoUnitario*(1+$AE80),ORÇAMENTO.PrecoUnitarioLicitado),15-13*$AC$9),0)</f>
        <v>3.73</v>
      </c>
      <c r="I80" s="10">
        <f t="shared" ca="1" si="8"/>
        <v>375.87</v>
      </c>
    </row>
    <row r="81" spans="1:9" ht="30" x14ac:dyDescent="0.25">
      <c r="A81" s="3" t="str">
        <f ca="1">IF(OR($A81=0,$I81=""),"-",CONCATENATE(#REF!&amp;".",IF(AND(#REF!&gt;=2,$A81&gt;=2),#REF!&amp;".",""),IF(AND(#REF!&gt;=3,$A81&gt;=3),#REF!&amp;".",""),IF(AND(#REF!&gt;=4,$A81&gt;=4),#REF!&amp;".",""),IF($A81="S",#REF!&amp;".","")))</f>
        <v>4.2.0.10.</v>
      </c>
      <c r="B81" s="4" t="s">
        <v>8</v>
      </c>
      <c r="C81" s="5" t="s">
        <v>26</v>
      </c>
      <c r="D81" s="6" t="str">
        <f t="shared" ca="1" si="9"/>
        <v>TRANSPORTE COM CAMINHÃO CARROCERIA 9T, EM VIA URBANA EM LEITO NATURAL (UNIDADE: TXKM). AF_07/2020</v>
      </c>
      <c r="E81" s="7" t="s">
        <v>72</v>
      </c>
      <c r="F81" s="8">
        <v>69.23</v>
      </c>
      <c r="G81" s="9">
        <v>2.74</v>
      </c>
      <c r="H81" s="8">
        <f ca="1">IF($A81="S",ROUND(IF(TIPOORCAMENTO="Proposto",ORÇAMENTO.CustoUnitario*(1+$AE81),ORÇAMENTO.PrecoUnitarioLicitado),15-13*$AC$9),0)</f>
        <v>3.38</v>
      </c>
      <c r="I81" s="10">
        <f t="shared" ca="1" si="8"/>
        <v>234</v>
      </c>
    </row>
    <row r="82" spans="1:9" s="28" customFormat="1" x14ac:dyDescent="0.25">
      <c r="A82" s="20" t="str">
        <f ca="1">IF(OR($A82=0,$I82=""),"-",CONCATENATE(#REF!&amp;".",IF(AND(#REF!&gt;=2,$A82&gt;=2),#REF!&amp;".",""),IF(AND(#REF!&gt;=3,$A82&gt;=3),#REF!&amp;".",""),IF(AND(#REF!&gt;=4,$A82&gt;=4),#REF!&amp;".",""),IF($A82="S",#REF!&amp;".","")))</f>
        <v>4.3.</v>
      </c>
      <c r="B82" s="21" t="s">
        <v>8</v>
      </c>
      <c r="C82" s="22"/>
      <c r="D82" s="23" t="s">
        <v>56</v>
      </c>
      <c r="E82" s="24"/>
      <c r="F82" s="25"/>
      <c r="G82" s="26"/>
      <c r="H82" s="25"/>
      <c r="I82" s="27">
        <f t="shared" ca="1" si="8"/>
        <v>29716.48</v>
      </c>
    </row>
    <row r="83" spans="1:9" ht="30" x14ac:dyDescent="0.25">
      <c r="A83" s="3" t="str">
        <f ca="1">IF(OR($A83=0,$I83=""),"-",CONCATENATE(#REF!&amp;".",IF(AND(#REF!&gt;=2,$A83&gt;=2),#REF!&amp;".",""),IF(AND(#REF!&gt;=3,$A83&gt;=3),#REF!&amp;".",""),IF(AND(#REF!&gt;=4,$A83&gt;=4),#REF!&amp;".",""),IF($A83="S",#REF!&amp;".","")))</f>
        <v>4.3.0.1.</v>
      </c>
      <c r="B83" s="4" t="s">
        <v>8</v>
      </c>
      <c r="C83" s="5" t="s">
        <v>57</v>
      </c>
      <c r="D83" s="6" t="str">
        <f t="shared" ref="D83:D91" ca="1" si="10">IF($A83="S",REFERENCIA.Descricao,"(digite a descrição aqui)")</f>
        <v>FABRICAÇÃO DE FÔRMA PARA VIGAS, EM CHAPA DE MADEIRA COMPENSADA PLASTIFICADA, E = 18 MM. AF_09/2020</v>
      </c>
      <c r="E83" s="7" t="s">
        <v>73</v>
      </c>
      <c r="F83" s="8">
        <v>46.8</v>
      </c>
      <c r="G83" s="9">
        <v>221.64</v>
      </c>
      <c r="H83" s="8">
        <f ca="1">IF($A83="S",ROUND(IF(TIPOORCAMENTO="Proposto",ORÇAMENTO.CustoUnitario*(1+$AE83),ORÇAMENTO.PrecoUnitarioLicitado),15-13*$AC$9),0)</f>
        <v>273.68</v>
      </c>
      <c r="I83" s="10">
        <f t="shared" ca="1" si="8"/>
        <v>12808.22</v>
      </c>
    </row>
    <row r="84" spans="1:9" ht="45" x14ac:dyDescent="0.25">
      <c r="A84" s="3" t="str">
        <f ca="1">IF(OR($A84=0,$I84=""),"-",CONCATENATE(#REF!&amp;".",IF(AND(#REF!&gt;=2,$A84&gt;=2),#REF!&amp;".",""),IF(AND(#REF!&gt;=3,$A84&gt;=3),#REF!&amp;".",""),IF(AND(#REF!&gt;=4,$A84&gt;=4),#REF!&amp;".",""),IF($A84="S",#REF!&amp;".","")))</f>
        <v>4.3.0.2.</v>
      </c>
      <c r="B84" s="4" t="s">
        <v>8</v>
      </c>
      <c r="C84" s="5" t="s">
        <v>46</v>
      </c>
      <c r="D84" s="6" t="str">
        <f t="shared" ca="1" si="10"/>
        <v>MONTAGEM E DESMONTAGEM DE FÔRMA DE PILARES RETANGULARES E ESTRUTURAS SIMILARES, PÉ-DIREITO DUPLO, EM CHAPA DE MADEIRA COMPENSADA PLASTIFICADA, 14 UTILIZAÇÕES. AF_09/2020</v>
      </c>
      <c r="E84" s="7" t="s">
        <v>73</v>
      </c>
      <c r="F84" s="8">
        <v>16.8</v>
      </c>
      <c r="G84" s="9">
        <v>72.48</v>
      </c>
      <c r="H84" s="8">
        <f ca="1">IF($A84="S",ROUND(IF(TIPOORCAMENTO="Proposto",ORÇAMENTO.CustoUnitario*(1+$AE84),ORÇAMENTO.PrecoUnitarioLicitado),15-13*$AC$9),0)</f>
        <v>89.5</v>
      </c>
      <c r="I84" s="10">
        <f t="shared" ca="1" si="8"/>
        <v>1503.6</v>
      </c>
    </row>
    <row r="85" spans="1:9" ht="30" x14ac:dyDescent="0.25">
      <c r="A85" s="3" t="str">
        <f ca="1">IF(OR($A85=0,$I85=""),"-",CONCATENATE(#REF!&amp;".",IF(AND(#REF!&gt;=2,$A85&gt;=2),#REF!&amp;".",""),IF(AND(#REF!&gt;=3,$A85&gt;=3),#REF!&amp;".",""),IF(AND(#REF!&gt;=4,$A85&gt;=4),#REF!&amp;".",""),IF($A85="S",#REF!&amp;".","")))</f>
        <v>4.3.0.3.</v>
      </c>
      <c r="B85" s="4" t="s">
        <v>18</v>
      </c>
      <c r="C85" s="5" t="s">
        <v>35</v>
      </c>
      <c r="D85" s="6" t="str">
        <f ca="1">IF($A85="S",REFERENCIA.Descricao,"(digite a descrição aqui)")</f>
        <v>ARMAÇÃO DE AÇO POR M3 DE CONCRETO</v>
      </c>
      <c r="E85" s="7" t="s">
        <v>4</v>
      </c>
      <c r="F85" s="8">
        <v>5.85</v>
      </c>
      <c r="G85" s="9">
        <v>1068</v>
      </c>
      <c r="H85" s="8">
        <f ca="1">IF($A85="S",ROUND(IF(TIPOORCAMENTO="Proposto",ORÇAMENTO.CustoUnitario*(1+$AE85),ORÇAMENTO.PrecoUnitarioLicitado),15-13*$AC$9),0)</f>
        <v>1318.77</v>
      </c>
      <c r="I85" s="10">
        <f t="shared" ca="1" si="8"/>
        <v>7714.8</v>
      </c>
    </row>
    <row r="86" spans="1:9" ht="30" x14ac:dyDescent="0.25">
      <c r="A86" s="3" t="str">
        <f ca="1">IF(OR($A86=0,$I86=""),"-",CONCATENATE(#REF!&amp;".",IF(AND(#REF!&gt;=2,$A86&gt;=2),#REF!&amp;".",""),IF(AND(#REF!&gt;=3,$A86&gt;=3),#REF!&amp;".",""),IF(AND(#REF!&gt;=4,$A86&gt;=4),#REF!&amp;".",""),IF($A86="S",#REF!&amp;".","")))</f>
        <v>4.3.0.4.</v>
      </c>
      <c r="B86" s="4" t="s">
        <v>8</v>
      </c>
      <c r="C86" s="5" t="s">
        <v>36</v>
      </c>
      <c r="D86" s="6" t="str">
        <f t="shared" ca="1" si="10"/>
        <v>CONCRETO FCK = 25MPA, TRAÇO 1:2,3:2,7 (EM MASSA SECA DE CIMENTO/ AREIA MÉDIA/ BRITA 1) - PREPARO MECÂNICO COM BETONEIRA 400 L. AF_05/2021</v>
      </c>
      <c r="E86" s="7" t="s">
        <v>69</v>
      </c>
      <c r="F86" s="8">
        <v>5.85</v>
      </c>
      <c r="G86" s="9">
        <v>490.31</v>
      </c>
      <c r="H86" s="8">
        <f ca="1">IF($A86="S",ROUND(IF(TIPOORCAMENTO="Proposto",ORÇAMENTO.CustoUnitario*(1+$AE86),ORÇAMENTO.PrecoUnitarioLicitado),15-13*$AC$9),0)</f>
        <v>605.42999999999995</v>
      </c>
      <c r="I86" s="10">
        <f t="shared" ca="1" si="8"/>
        <v>3541.77</v>
      </c>
    </row>
    <row r="87" spans="1:9" ht="30" x14ac:dyDescent="0.25">
      <c r="A87" s="3" t="str">
        <f ca="1">IF(OR($A87=0,$I87=""),"-",CONCATENATE(#REF!&amp;".",IF(AND(#REF!&gt;=2,$A87&gt;=2),#REF!&amp;".",""),IF(AND(#REF!&gt;=3,$A87&gt;=3),#REF!&amp;".",""),IF(AND(#REF!&gt;=4,$A87&gt;=4),#REF!&amp;".",""),IF($A87="S",#REF!&amp;".","")))</f>
        <v>4.3.0.5.</v>
      </c>
      <c r="B87" s="4" t="s">
        <v>8</v>
      </c>
      <c r="C87" s="5" t="s">
        <v>37</v>
      </c>
      <c r="D87" s="6" t="str">
        <f t="shared" ca="1" si="10"/>
        <v>LANÇAMENTO COM USO DE BALDES, ADENSAMENTO E ACABAMENTO DE CONCRETO EM ESTRUTURAS. AF_02/2022</v>
      </c>
      <c r="E87" s="7" t="s">
        <v>69</v>
      </c>
      <c r="F87" s="8">
        <v>5.85</v>
      </c>
      <c r="G87" s="9">
        <v>285.14999999999998</v>
      </c>
      <c r="H87" s="8">
        <f ca="1">IF($A87="S",ROUND(IF(TIPOORCAMENTO="Proposto",ORÇAMENTO.CustoUnitario*(1+$AE87),ORÇAMENTO.PrecoUnitarioLicitado),15-13*$AC$9),0)</f>
        <v>352.1</v>
      </c>
      <c r="I87" s="10">
        <f t="shared" ca="1" si="8"/>
        <v>2059.79</v>
      </c>
    </row>
    <row r="88" spans="1:9" ht="45" x14ac:dyDescent="0.25">
      <c r="A88" s="3" t="str">
        <f ca="1">IF(OR($A88=0,$I88=""),"-",CONCATENATE(#REF!&amp;".",IF(AND(#REF!&gt;=2,$A88&gt;=2),#REF!&amp;".",""),IF(AND(#REF!&gt;=3,$A88&gt;=3),#REF!&amp;".",""),IF(AND(#REF!&gt;=4,$A88&gt;=4),#REF!&amp;".",""),IF($A88="S",#REF!&amp;".","")))</f>
        <v>4.3.0.6.</v>
      </c>
      <c r="B88" s="4" t="s">
        <v>8</v>
      </c>
      <c r="C88" s="5" t="s">
        <v>38</v>
      </c>
      <c r="D88" s="6" t="str">
        <f t="shared" ca="1" si="10"/>
        <v>TRANSPORTE COM CAMINHÃO BASCULANTE DE 10 M³, EM VIA URBANA PAVIMENTADA, ADICIONAL PARA DMT EXCEDENTE A 30 KM (UNIDADE: M3XKM). AF_07/2020</v>
      </c>
      <c r="E88" s="7" t="s">
        <v>71</v>
      </c>
      <c r="F88" s="8">
        <v>1404</v>
      </c>
      <c r="G88" s="9">
        <v>0.94</v>
      </c>
      <c r="H88" s="8">
        <f ca="1">IF($A88="S",ROUND(IF(TIPOORCAMENTO="Proposto",ORÇAMENTO.CustoUnitario*(1+$AE88),ORÇAMENTO.PrecoUnitarioLicitado),15-13*$AC$9),0)</f>
        <v>1.1599999999999999</v>
      </c>
      <c r="I88" s="10">
        <f t="shared" ca="1" si="8"/>
        <v>1628.64</v>
      </c>
    </row>
    <row r="89" spans="1:9" ht="30" x14ac:dyDescent="0.25">
      <c r="A89" s="3" t="str">
        <f ca="1">IF(OR($A89=0,$I89=""),"-",CONCATENATE(#REF!&amp;".",IF(AND(#REF!&gt;=2,$A89&gt;=2),#REF!&amp;".",""),IF(AND(#REF!&gt;=3,$A89&gt;=3),#REF!&amp;".",""),IF(AND(#REF!&gt;=4,$A89&gt;=4),#REF!&amp;".",""),IF($A89="S",#REF!&amp;".","")))</f>
        <v>4.3.0.7.</v>
      </c>
      <c r="B89" s="4" t="s">
        <v>8</v>
      </c>
      <c r="C89" s="5" t="s">
        <v>39</v>
      </c>
      <c r="D89" s="6" t="str">
        <f t="shared" ca="1" si="10"/>
        <v>TRANSPORTE COM CAMINHÃO BASCULANTE DE 10 M³, EM VIA URBANA EM LEITO NATURAL (UNIDADE: M3XKM). AF_07/2020</v>
      </c>
      <c r="E89" s="7" t="s">
        <v>71</v>
      </c>
      <c r="F89" s="8">
        <v>47</v>
      </c>
      <c r="G89" s="9">
        <v>3.02</v>
      </c>
      <c r="H89" s="8">
        <f ca="1">IF($A89="S",ROUND(IF(TIPOORCAMENTO="Proposto",ORÇAMENTO.CustoUnitario*(1+$AE89),ORÇAMENTO.PrecoUnitarioLicitado),15-13*$AC$9),0)</f>
        <v>3.73</v>
      </c>
      <c r="I89" s="10">
        <f t="shared" ca="1" si="8"/>
        <v>175.31</v>
      </c>
    </row>
    <row r="90" spans="1:9" ht="45" x14ac:dyDescent="0.25">
      <c r="A90" s="3" t="str">
        <f ca="1">IF(OR($A90=0,$I90=""),"-",CONCATENATE(#REF!&amp;".",IF(AND(#REF!&gt;=2,$A90&gt;=2),#REF!&amp;".",""),IF(AND(#REF!&gt;=3,$A90&gt;=3),#REF!&amp;".",""),IF(AND(#REF!&gt;=4,$A90&gt;=4),#REF!&amp;".",""),IF($A90="S",#REF!&amp;".","")))</f>
        <v>4.3.0.8.</v>
      </c>
      <c r="B90" s="4" t="s">
        <v>8</v>
      </c>
      <c r="C90" s="5" t="s">
        <v>38</v>
      </c>
      <c r="D90" s="6" t="str">
        <f t="shared" ca="1" si="10"/>
        <v>TRANSPORTE COM CAMINHÃO BASCULANTE DE 10 M³, EM VIA URBANA PAVIMENTADA, ADICIONAL PARA DMT EXCEDENTE A 30 KM (UNIDADE: M3XKM). AF_07/2020</v>
      </c>
      <c r="E90" s="7" t="s">
        <v>71</v>
      </c>
      <c r="F90" s="8">
        <v>94</v>
      </c>
      <c r="G90" s="9">
        <v>0.94</v>
      </c>
      <c r="H90" s="8">
        <f ca="1">IF($A90="S",ROUND(IF(TIPOORCAMENTO="Proposto",ORÇAMENTO.CustoUnitario*(1+$AE90),ORÇAMENTO.PrecoUnitarioLicitado),15-13*$AC$9),0)</f>
        <v>1.1599999999999999</v>
      </c>
      <c r="I90" s="10">
        <f t="shared" ca="1" si="8"/>
        <v>109.04</v>
      </c>
    </row>
    <row r="91" spans="1:9" ht="30" x14ac:dyDescent="0.25">
      <c r="A91" s="3" t="str">
        <f ca="1">IF(OR($A91=0,$I91=""),"-",CONCATENATE(#REF!&amp;".",IF(AND(#REF!&gt;=2,$A91&gt;=2),#REF!&amp;".",""),IF(AND(#REF!&gt;=3,$A91&gt;=3),#REF!&amp;".",""),IF(AND(#REF!&gt;=4,$A91&gt;=4),#REF!&amp;".",""),IF($A91="S",#REF!&amp;".","")))</f>
        <v>4.3.0.9.</v>
      </c>
      <c r="B91" s="4" t="s">
        <v>8</v>
      </c>
      <c r="C91" s="5" t="s">
        <v>39</v>
      </c>
      <c r="D91" s="6" t="str">
        <f t="shared" ca="1" si="10"/>
        <v>TRANSPORTE COM CAMINHÃO BASCULANTE DE 10 M³, EM VIA URBANA EM LEITO NATURAL (UNIDADE: M3XKM). AF_07/2020</v>
      </c>
      <c r="E91" s="7" t="s">
        <v>71</v>
      </c>
      <c r="F91" s="8">
        <v>47</v>
      </c>
      <c r="G91" s="9">
        <v>3.02</v>
      </c>
      <c r="H91" s="8">
        <f ca="1">IF($A91="S",ROUND(IF(TIPOORCAMENTO="Proposto",ORÇAMENTO.CustoUnitario*(1+$AE91),ORÇAMENTO.PrecoUnitarioLicitado),15-13*$AC$9),0)</f>
        <v>3.73</v>
      </c>
      <c r="I91" s="10">
        <f t="shared" ca="1" si="8"/>
        <v>175.31</v>
      </c>
    </row>
    <row r="92" spans="1:9" s="28" customFormat="1" x14ac:dyDescent="0.25">
      <c r="A92" s="20" t="str">
        <f ca="1">IF(OR($A92=0,$I92=""),"-",CONCATENATE(#REF!&amp;".",IF(AND(#REF!&gt;=2,$A92&gt;=2),#REF!&amp;".",""),IF(AND(#REF!&gt;=3,$A92&gt;=3),#REF!&amp;".",""),IF(AND(#REF!&gt;=4,$A92&gt;=4),#REF!&amp;".",""),IF($A92="S",#REF!&amp;".","")))</f>
        <v>4.4.</v>
      </c>
      <c r="B92" s="21" t="s">
        <v>8</v>
      </c>
      <c r="C92" s="22"/>
      <c r="D92" s="23" t="s">
        <v>58</v>
      </c>
      <c r="E92" s="24"/>
      <c r="F92" s="25"/>
      <c r="G92" s="26"/>
      <c r="H92" s="25"/>
      <c r="I92" s="27">
        <f t="shared" ca="1" si="8"/>
        <v>2447.4</v>
      </c>
    </row>
    <row r="93" spans="1:9" ht="30" x14ac:dyDescent="0.25">
      <c r="A93" s="3" t="str">
        <f ca="1">IF(OR($A93=0,$I93=""),"-",CONCATENATE(#REF!&amp;".",IF(AND(#REF!&gt;=2,$A93&gt;=2),#REF!&amp;".",""),IF(AND(#REF!&gt;=3,$A93&gt;=3),#REF!&amp;".",""),IF(AND(#REF!&gt;=4,$A93&gt;=4),#REF!&amp;".",""),IF($A93="S",#REF!&amp;".","")))</f>
        <v>4.4.0.1.</v>
      </c>
      <c r="B93" s="4" t="s">
        <v>18</v>
      </c>
      <c r="C93" s="5" t="s">
        <v>59</v>
      </c>
      <c r="D93" s="6" t="str">
        <f ca="1">IF($A93="S",REFERENCIA.Descricao,"(digite a descrição aqui)")</f>
        <v>GUARDA-RODAS</v>
      </c>
      <c r="E93" s="7" t="s">
        <v>70</v>
      </c>
      <c r="F93" s="8">
        <v>20</v>
      </c>
      <c r="G93" s="9">
        <v>99.1</v>
      </c>
      <c r="H93" s="8">
        <f ca="1">IF($A93="S",ROUND(IF(TIPOORCAMENTO="Proposto",ORÇAMENTO.CustoUnitario*(1+$AE93),ORÇAMENTO.PrecoUnitarioLicitado),15-13*$AC$9),0)</f>
        <v>122.37</v>
      </c>
      <c r="I93" s="10">
        <f t="shared" ca="1" si="8"/>
        <v>2447.4</v>
      </c>
    </row>
    <row r="94" spans="1:9" s="28" customFormat="1" x14ac:dyDescent="0.25">
      <c r="A94" s="20" t="str">
        <f ca="1">IF(OR($A94=0,$I94=""),"-",CONCATENATE(#REF!&amp;".",IF(AND(#REF!&gt;=2,$A94&gt;=2),#REF!&amp;".",""),IF(AND(#REF!&gt;=3,$A94&gt;=3),#REF!&amp;".",""),IF(AND(#REF!&gt;=4,$A94&gt;=4),#REF!&amp;".",""),IF($A94="S",#REF!&amp;".","")))</f>
        <v>4.5.</v>
      </c>
      <c r="B94" s="21" t="s">
        <v>8</v>
      </c>
      <c r="C94" s="22"/>
      <c r="D94" s="23" t="s">
        <v>60</v>
      </c>
      <c r="E94" s="24"/>
      <c r="F94" s="25"/>
      <c r="G94" s="26"/>
      <c r="H94" s="25"/>
      <c r="I94" s="27">
        <f t="shared" ca="1" si="8"/>
        <v>4171.2</v>
      </c>
    </row>
    <row r="95" spans="1:9" ht="30" x14ac:dyDescent="0.25">
      <c r="A95" s="3" t="str">
        <f ca="1">IF(OR($A95=0,$I95=""),"-",CONCATENATE(#REF!&amp;".",IF(AND(#REF!&gt;=2,$A95&gt;=2),#REF!&amp;".",""),IF(AND(#REF!&gt;=3,$A95&gt;=3),#REF!&amp;".",""),IF(AND(#REF!&gt;=4,$A95&gt;=4),#REF!&amp;".",""),IF($A95="S",#REF!&amp;".","")))</f>
        <v>4.5.0.1.</v>
      </c>
      <c r="B95" s="4" t="s">
        <v>18</v>
      </c>
      <c r="C95" s="5" t="s">
        <v>61</v>
      </c>
      <c r="D95" s="6" t="str">
        <f ca="1">IF($A95="S",REFERENCIA.Descricao,"(digite a descrição aqui)")</f>
        <v>GUARDA-CORPO</v>
      </c>
      <c r="E95" s="7" t="s">
        <v>70</v>
      </c>
      <c r="F95" s="8">
        <v>20</v>
      </c>
      <c r="G95" s="9">
        <v>168.9</v>
      </c>
      <c r="H95" s="8">
        <f ca="1">IF($A95="S",ROUND(IF(TIPOORCAMENTO="Proposto",ORÇAMENTO.CustoUnitario*(1+$AE95),ORÇAMENTO.PrecoUnitarioLicitado),15-13*$AC$9),0)</f>
        <v>208.56</v>
      </c>
      <c r="I95" s="10">
        <f t="shared" ca="1" si="8"/>
        <v>4171.2</v>
      </c>
    </row>
    <row r="96" spans="1:9" x14ac:dyDescent="0.25">
      <c r="A96" s="14"/>
      <c r="B96" s="16"/>
      <c r="C96" s="16"/>
      <c r="D96" s="16"/>
      <c r="E96" s="16"/>
      <c r="F96" s="16"/>
      <c r="G96" s="16"/>
      <c r="H96" s="16"/>
      <c r="I96" s="15"/>
    </row>
    <row r="99" spans="1:9" x14ac:dyDescent="0.25">
      <c r="A99" s="17" t="s">
        <v>62</v>
      </c>
      <c r="C99" s="30" t="s">
        <v>63</v>
      </c>
      <c r="D99" s="30"/>
      <c r="E99" s="30"/>
      <c r="F99" s="30"/>
      <c r="G99" s="30"/>
      <c r="H99" s="30"/>
      <c r="I99" s="30"/>
    </row>
    <row r="101" spans="1:9" x14ac:dyDescent="0.25">
      <c r="A101" s="18" t="s">
        <v>64</v>
      </c>
      <c r="I101" s="19"/>
    </row>
    <row r="102" spans="1:9" x14ac:dyDescent="0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x14ac:dyDescent="0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x14ac:dyDescent="0.25">
      <c r="A104" s="31"/>
      <c r="B104" s="31"/>
      <c r="C104" s="31"/>
      <c r="D104" s="31"/>
      <c r="E104" s="31"/>
      <c r="F104" s="31"/>
      <c r="G104" s="31"/>
      <c r="H104" s="31"/>
      <c r="I104" s="31"/>
    </row>
  </sheetData>
  <mergeCells count="3">
    <mergeCell ref="A2:D2"/>
    <mergeCell ref="C99:I99"/>
    <mergeCell ref="A102:I104"/>
  </mergeCells>
  <conditionalFormatting sqref="H3:I24 H29:I37 H85:I95 H39:I81 D3:D95 A3:A95">
    <cfRule type="expression" dxfId="246" priority="320" stopIfTrue="1">
      <formula>$A3=1</formula>
    </cfRule>
    <cfRule type="expression" dxfId="245" priority="321" stopIfTrue="1">
      <formula>OR($A3=0,$A3=2,$A3=3,$A3=4)</formula>
    </cfRule>
  </conditionalFormatting>
  <conditionalFormatting sqref="G39:G41 G18:G19 G71:G73 G3:G11 G54:G55 G86:G93 G75:G81 G57:G67 G43:G50 G31:G33 G35:G37 G24 G16">
    <cfRule type="expression" dxfId="244" priority="322" stopIfTrue="1">
      <formula>$A3=1</formula>
    </cfRule>
    <cfRule type="expression" dxfId="243" priority="323" stopIfTrue="1">
      <formula>OR($A3=0,$A3=2,$A3=3,$A3=4)</formula>
    </cfRule>
    <cfRule type="expression" dxfId="242" priority="324" stopIfTrue="1">
      <formula>AND(TIPOORCAMENTO="Licitado",$A3&lt;&gt;"L",$A3&lt;&gt;-1)</formula>
    </cfRule>
  </conditionalFormatting>
  <conditionalFormatting sqref="B86:C87 B92:C93 B18:C19 B61:C67 E71:F73 B71:C73 B3:C11 B50:C50 B43:C44 B31:C32 B54:C55 E54:F55 B75:C76 E75:F81 E31:F33 B82:C84 B38:C38 E35:F41 E24:F24 E57:F68 B16:C16 E16:F20 B25:C28 E86:F95 E3:F14 E29:F29 E43:F43 E50:F52">
    <cfRule type="expression" dxfId="241" priority="325" stopIfTrue="1">
      <formula>$A3=1</formula>
    </cfRule>
    <cfRule type="expression" dxfId="240" priority="326" stopIfTrue="1">
      <formula>OR($A3=0,$A3=2,$A3=3,$A3=4)</formula>
    </cfRule>
  </conditionalFormatting>
  <conditionalFormatting sqref="H82:I84">
    <cfRule type="expression" dxfId="239" priority="312" stopIfTrue="1">
      <formula>$A82=1</formula>
    </cfRule>
    <cfRule type="expression" dxfId="238" priority="313" stopIfTrue="1">
      <formula>OR($A82=0,$A82=2,$A82=3,$A82=4)</formula>
    </cfRule>
  </conditionalFormatting>
  <conditionalFormatting sqref="G82:G84">
    <cfRule type="expression" dxfId="237" priority="314" stopIfTrue="1">
      <formula>$A82=1</formula>
    </cfRule>
    <cfRule type="expression" dxfId="236" priority="315" stopIfTrue="1">
      <formula>OR($A82=0,$A82=2,$A82=3,$A82=4)</formula>
    </cfRule>
    <cfRule type="expression" dxfId="235" priority="316" stopIfTrue="1">
      <formula>AND(TIPOORCAMENTO="Licitado",$A82&lt;&gt;"L",$A82&lt;&gt;-1)</formula>
    </cfRule>
  </conditionalFormatting>
  <conditionalFormatting sqref="E82:F84">
    <cfRule type="expression" dxfId="234" priority="317" stopIfTrue="1">
      <formula>$A82=1</formula>
    </cfRule>
    <cfRule type="expression" dxfId="233" priority="318" stopIfTrue="1">
      <formula>OR($A82=0,$A82=2,$A82=3,$A82=4)</formula>
    </cfRule>
  </conditionalFormatting>
  <conditionalFormatting sqref="H38:I38">
    <cfRule type="expression" dxfId="232" priority="304" stopIfTrue="1">
      <formula>$A38=1</formula>
    </cfRule>
    <cfRule type="expression" dxfId="231" priority="305" stopIfTrue="1">
      <formula>OR($A38=0,$A38=2,$A38=3,$A38=4)</formula>
    </cfRule>
  </conditionalFormatting>
  <conditionalFormatting sqref="G38">
    <cfRule type="expression" dxfId="230" priority="306" stopIfTrue="1">
      <formula>$A38=1</formula>
    </cfRule>
    <cfRule type="expression" dxfId="229" priority="307" stopIfTrue="1">
      <formula>OR($A38=0,$A38=2,$A38=3,$A38=4)</formula>
    </cfRule>
    <cfRule type="expression" dxfId="228" priority="308" stopIfTrue="1">
      <formula>AND(TIPOORCAMENTO="Licitado",$A38&lt;&gt;"L",$A38&lt;&gt;-1)</formula>
    </cfRule>
  </conditionalFormatting>
  <conditionalFormatting sqref="B24:C24">
    <cfRule type="expression" dxfId="227" priority="309" stopIfTrue="1">
      <formula>$A24=1</formula>
    </cfRule>
    <cfRule type="expression" dxfId="226" priority="310" stopIfTrue="1">
      <formula>OR($A24=0,$A24=2,$A24=3,$A24=4)</formula>
    </cfRule>
  </conditionalFormatting>
  <conditionalFormatting sqref="G56">
    <cfRule type="expression" dxfId="225" priority="298" stopIfTrue="1">
      <formula>$A56=1</formula>
    </cfRule>
    <cfRule type="expression" dxfId="224" priority="299" stopIfTrue="1">
      <formula>OR($A56=0,$A56=2,$A56=3,$A56=4)</formula>
    </cfRule>
    <cfRule type="expression" dxfId="223" priority="300" stopIfTrue="1">
      <formula>AND(TIPOORCAMENTO="Licitado",$A56&lt;&gt;"L",$A56&lt;&gt;-1)</formula>
    </cfRule>
  </conditionalFormatting>
  <conditionalFormatting sqref="E56:F56">
    <cfRule type="expression" dxfId="222" priority="301" stopIfTrue="1">
      <formula>$A56=1</formula>
    </cfRule>
    <cfRule type="expression" dxfId="221" priority="302" stopIfTrue="1">
      <formula>OR($A56=0,$A56=2,$A56=3,$A56=4)</formula>
    </cfRule>
  </conditionalFormatting>
  <conditionalFormatting sqref="G52">
    <cfRule type="expression" dxfId="220" priority="290" stopIfTrue="1">
      <formula>$A52=1</formula>
    </cfRule>
    <cfRule type="expression" dxfId="219" priority="291" stopIfTrue="1">
      <formula>OR($A52=0,$A52=2,$A52=3,$A52=4)</formula>
    </cfRule>
    <cfRule type="expression" dxfId="218" priority="292" stopIfTrue="1">
      <formula>AND(TIPOORCAMENTO="Licitado",$A52&lt;&gt;"L",$A52&lt;&gt;-1)</formula>
    </cfRule>
  </conditionalFormatting>
  <conditionalFormatting sqref="B52:C52">
    <cfRule type="expression" dxfId="217" priority="293" stopIfTrue="1">
      <formula>$A52=1</formula>
    </cfRule>
    <cfRule type="expression" dxfId="216" priority="294" stopIfTrue="1">
      <formula>OR($A52=0,$A52=2,$A52=3,$A52=4)</formula>
    </cfRule>
  </conditionalFormatting>
  <conditionalFormatting sqref="B68:C68">
    <cfRule type="expression" dxfId="215" priority="285" stopIfTrue="1">
      <formula>$A68=1</formula>
    </cfRule>
    <cfRule type="expression" dxfId="214" priority="286" stopIfTrue="1">
      <formula>OR($A68=0,$A68=2,$A68=3,$A68=4)</formula>
    </cfRule>
  </conditionalFormatting>
  <conditionalFormatting sqref="G68">
    <cfRule type="expression" dxfId="213" priority="282" stopIfTrue="1">
      <formula>$A68=1</formula>
    </cfRule>
    <cfRule type="expression" dxfId="212" priority="283" stopIfTrue="1">
      <formula>OR($A68=0,$A68=2,$A68=3,$A68=4)</formula>
    </cfRule>
    <cfRule type="expression" dxfId="211" priority="284" stopIfTrue="1">
      <formula>AND(TIPOORCAMENTO="Licitado",$A68&lt;&gt;"L",$A68&lt;&gt;-1)</formula>
    </cfRule>
  </conditionalFormatting>
  <conditionalFormatting sqref="B41:C41">
    <cfRule type="expression" dxfId="210" priority="273" stopIfTrue="1">
      <formula>$A41=1</formula>
    </cfRule>
    <cfRule type="expression" dxfId="209" priority="274" stopIfTrue="1">
      <formula>OR($A41=0,$A41=2,$A41=3,$A41=4)</formula>
    </cfRule>
  </conditionalFormatting>
  <conditionalFormatting sqref="B39:C39">
    <cfRule type="expression" dxfId="208" priority="277" stopIfTrue="1">
      <formula>$A39=1</formula>
    </cfRule>
    <cfRule type="expression" dxfId="207" priority="278" stopIfTrue="1">
      <formula>OR($A39=0,$A39=2,$A39=3,$A39=4)</formula>
    </cfRule>
  </conditionalFormatting>
  <conditionalFormatting sqref="B40:C40">
    <cfRule type="expression" dxfId="206" priority="275" stopIfTrue="1">
      <formula>$A40=1</formula>
    </cfRule>
    <cfRule type="expression" dxfId="205" priority="276" stopIfTrue="1">
      <formula>OR($A40=0,$A40=2,$A40=3,$A40=4)</formula>
    </cfRule>
  </conditionalFormatting>
  <conditionalFormatting sqref="B20:C20">
    <cfRule type="expression" dxfId="204" priority="247" stopIfTrue="1">
      <formula>$A20=1</formula>
    </cfRule>
    <cfRule type="expression" dxfId="203" priority="248" stopIfTrue="1">
      <formula>OR($A20=0,$A20=2,$A20=3,$A20=4)</formula>
    </cfRule>
  </conditionalFormatting>
  <conditionalFormatting sqref="B12:C12">
    <cfRule type="expression" dxfId="202" priority="271" stopIfTrue="1">
      <formula>$A12=1</formula>
    </cfRule>
    <cfRule type="expression" dxfId="201" priority="272" stopIfTrue="1">
      <formula>OR($A12=0,$A12=2,$A12=3,$A12=4)</formula>
    </cfRule>
  </conditionalFormatting>
  <conditionalFormatting sqref="G12">
    <cfRule type="expression" dxfId="200" priority="268" stopIfTrue="1">
      <formula>$A12=1</formula>
    </cfRule>
    <cfRule type="expression" dxfId="199" priority="269" stopIfTrue="1">
      <formula>OR($A12=0,$A12=2,$A12=3,$A12=4)</formula>
    </cfRule>
    <cfRule type="expression" dxfId="198" priority="270" stopIfTrue="1">
      <formula>AND(TIPOORCAMENTO="Licitado",$A12&lt;&gt;"L",$A12&lt;&gt;-1)</formula>
    </cfRule>
  </conditionalFormatting>
  <conditionalFormatting sqref="B14:C14">
    <cfRule type="expression" dxfId="197" priority="263" stopIfTrue="1">
      <formula>$A14=1</formula>
    </cfRule>
    <cfRule type="expression" dxfId="196" priority="264" stopIfTrue="1">
      <formula>OR($A14=0,$A14=2,$A14=3,$A14=4)</formula>
    </cfRule>
  </conditionalFormatting>
  <conditionalFormatting sqref="G14">
    <cfRule type="expression" dxfId="195" priority="260" stopIfTrue="1">
      <formula>$A14=1</formula>
    </cfRule>
    <cfRule type="expression" dxfId="194" priority="261" stopIfTrue="1">
      <formula>OR($A14=0,$A14=2,$A14=3,$A14=4)</formula>
    </cfRule>
    <cfRule type="expression" dxfId="193" priority="262" stopIfTrue="1">
      <formula>AND(TIPOORCAMENTO="Licitado",$A14&lt;&gt;"L",$A14&lt;&gt;-1)</formula>
    </cfRule>
  </conditionalFormatting>
  <conditionalFormatting sqref="B17:C17">
    <cfRule type="expression" dxfId="192" priority="255" stopIfTrue="1">
      <formula>$A17=1</formula>
    </cfRule>
    <cfRule type="expression" dxfId="191" priority="256" stopIfTrue="1">
      <formula>OR($A17=0,$A17=2,$A17=3,$A17=4)</formula>
    </cfRule>
  </conditionalFormatting>
  <conditionalFormatting sqref="G17">
    <cfRule type="expression" dxfId="190" priority="252" stopIfTrue="1">
      <formula>$A17=1</formula>
    </cfRule>
    <cfRule type="expression" dxfId="189" priority="253" stopIfTrue="1">
      <formula>OR($A17=0,$A17=2,$A17=3,$A17=4)</formula>
    </cfRule>
    <cfRule type="expression" dxfId="188" priority="254" stopIfTrue="1">
      <formula>AND(TIPOORCAMENTO="Licitado",$A17&lt;&gt;"L",$A17&lt;&gt;-1)</formula>
    </cfRule>
  </conditionalFormatting>
  <conditionalFormatting sqref="E25:F28">
    <cfRule type="expression" dxfId="187" priority="239" stopIfTrue="1">
      <formula>$A25=1</formula>
    </cfRule>
    <cfRule type="expression" dxfId="186" priority="240" stopIfTrue="1">
      <formula>OR($A25=0,$A25=2,$A25=3,$A25=4)</formula>
    </cfRule>
  </conditionalFormatting>
  <conditionalFormatting sqref="G20">
    <cfRule type="expression" dxfId="185" priority="244" stopIfTrue="1">
      <formula>$A20=1</formula>
    </cfRule>
    <cfRule type="expression" dxfId="184" priority="245" stopIfTrue="1">
      <formula>OR($A20=0,$A20=2,$A20=3,$A20=4)</formula>
    </cfRule>
    <cfRule type="expression" dxfId="183" priority="246" stopIfTrue="1">
      <formula>AND(TIPOORCAMENTO="Licitado",$A20&lt;&gt;"L",$A20&lt;&gt;-1)</formula>
    </cfRule>
  </conditionalFormatting>
  <conditionalFormatting sqref="H25:I28">
    <cfRule type="expression" dxfId="182" priority="234" stopIfTrue="1">
      <formula>$A25=1</formula>
    </cfRule>
    <cfRule type="expression" dxfId="181" priority="235" stopIfTrue="1">
      <formula>OR($A25=0,$A25=2,$A25=3,$A25=4)</formula>
    </cfRule>
  </conditionalFormatting>
  <conditionalFormatting sqref="G25:G28">
    <cfRule type="expression" dxfId="180" priority="236" stopIfTrue="1">
      <formula>$A25=1</formula>
    </cfRule>
    <cfRule type="expression" dxfId="179" priority="237" stopIfTrue="1">
      <formula>OR($A25=0,$A25=2,$A25=3,$A25=4)</formula>
    </cfRule>
    <cfRule type="expression" dxfId="178" priority="238" stopIfTrue="1">
      <formula>AND(TIPOORCAMENTO="Licitado",$A25&lt;&gt;"L",$A25&lt;&gt;-1)</formula>
    </cfRule>
  </conditionalFormatting>
  <conditionalFormatting sqref="E34:F34">
    <cfRule type="expression" dxfId="177" priority="231" stopIfTrue="1">
      <formula>$A34=1</formula>
    </cfRule>
    <cfRule type="expression" dxfId="176" priority="232" stopIfTrue="1">
      <formula>OR($A34=0,$A34=2,$A34=3,$A34=4)</formula>
    </cfRule>
  </conditionalFormatting>
  <conditionalFormatting sqref="G34">
    <cfRule type="expression" dxfId="175" priority="228" stopIfTrue="1">
      <formula>$A34=1</formula>
    </cfRule>
    <cfRule type="expression" dxfId="174" priority="229" stopIfTrue="1">
      <formula>OR($A34=0,$A34=2,$A34=3,$A34=4)</formula>
    </cfRule>
    <cfRule type="expression" dxfId="173" priority="230" stopIfTrue="1">
      <formula>AND(TIPOORCAMENTO="Licitado",$A34&lt;&gt;"L",$A34&lt;&gt;-1)</formula>
    </cfRule>
  </conditionalFormatting>
  <conditionalFormatting sqref="B34:C34">
    <cfRule type="expression" dxfId="172" priority="215" stopIfTrue="1">
      <formula>$A34=1</formula>
    </cfRule>
    <cfRule type="expression" dxfId="171" priority="216" stopIfTrue="1">
      <formula>OR($A34=0,$A34=2,$A34=3,$A34=4)</formula>
    </cfRule>
  </conditionalFormatting>
  <conditionalFormatting sqref="B36">
    <cfRule type="expression" dxfId="170" priority="213" stopIfTrue="1">
      <formula>$A36=1</formula>
    </cfRule>
    <cfRule type="expression" dxfId="169" priority="214" stopIfTrue="1">
      <formula>OR($A36=0,$A36=2,$A36=3,$A36=4)</formula>
    </cfRule>
  </conditionalFormatting>
  <conditionalFormatting sqref="B37:C37">
    <cfRule type="expression" dxfId="168" priority="223" stopIfTrue="1">
      <formula>$A37=1</formula>
    </cfRule>
    <cfRule type="expression" dxfId="167" priority="224" stopIfTrue="1">
      <formula>OR($A37=0,$A37=2,$A37=3,$A37=4)</formula>
    </cfRule>
  </conditionalFormatting>
  <conditionalFormatting sqref="B33">
    <cfRule type="expression" dxfId="166" priority="221" stopIfTrue="1">
      <formula>$A33=1</formula>
    </cfRule>
    <cfRule type="expression" dxfId="165" priority="222" stopIfTrue="1">
      <formula>OR($A33=0,$A33=2,$A33=3,$A33=4)</formula>
    </cfRule>
  </conditionalFormatting>
  <conditionalFormatting sqref="B35">
    <cfRule type="expression" dxfId="164" priority="219" stopIfTrue="1">
      <formula>$A35=1</formula>
    </cfRule>
    <cfRule type="expression" dxfId="163" priority="220" stopIfTrue="1">
      <formula>OR($A35=0,$A35=2,$A35=3,$A35=4)</formula>
    </cfRule>
  </conditionalFormatting>
  <conditionalFormatting sqref="C45">
    <cfRule type="expression" dxfId="162" priority="201" stopIfTrue="1">
      <formula>$A45=1</formula>
    </cfRule>
    <cfRule type="expression" dxfId="161" priority="202" stopIfTrue="1">
      <formula>OR($A45=0,$A45=2,$A45=3,$A45=4)</formula>
    </cfRule>
  </conditionalFormatting>
  <conditionalFormatting sqref="C33">
    <cfRule type="expression" dxfId="160" priority="217" stopIfTrue="1">
      <formula>$A33=1</formula>
    </cfRule>
    <cfRule type="expression" dxfId="159" priority="218" stopIfTrue="1">
      <formula>OR($A33=0,$A33=2,$A33=3,$A33=4)</formula>
    </cfRule>
  </conditionalFormatting>
  <conditionalFormatting sqref="C36">
    <cfRule type="expression" dxfId="158" priority="209" stopIfTrue="1">
      <formula>$A36=1</formula>
    </cfRule>
    <cfRule type="expression" dxfId="157" priority="210" stopIfTrue="1">
      <formula>OR($A36=0,$A36=2,$A36=3,$A36=4)</formula>
    </cfRule>
  </conditionalFormatting>
  <conditionalFormatting sqref="C35">
    <cfRule type="expression" dxfId="156" priority="211" stopIfTrue="1">
      <formula>$A35=1</formula>
    </cfRule>
    <cfRule type="expression" dxfId="155" priority="212" stopIfTrue="1">
      <formula>OR($A35=0,$A35=2,$A35=3,$A35=4)</formula>
    </cfRule>
  </conditionalFormatting>
  <conditionalFormatting sqref="B49:C49">
    <cfRule type="expression" dxfId="154" priority="207" stopIfTrue="1">
      <formula>$A49=1</formula>
    </cfRule>
    <cfRule type="expression" dxfId="153" priority="208" stopIfTrue="1">
      <formula>OR($A49=0,$A49=2,$A49=3,$A49=4)</formula>
    </cfRule>
  </conditionalFormatting>
  <conditionalFormatting sqref="B45">
    <cfRule type="expression" dxfId="152" priority="205" stopIfTrue="1">
      <formula>$A45=1</formula>
    </cfRule>
    <cfRule type="expression" dxfId="151" priority="206" stopIfTrue="1">
      <formula>OR($A45=0,$A45=2,$A45=3,$A45=4)</formula>
    </cfRule>
  </conditionalFormatting>
  <conditionalFormatting sqref="B47">
    <cfRule type="expression" dxfId="150" priority="203" stopIfTrue="1">
      <formula>$A47=1</formula>
    </cfRule>
    <cfRule type="expression" dxfId="149" priority="204" stopIfTrue="1">
      <formula>OR($A47=0,$A47=2,$A47=3,$A47=4)</formula>
    </cfRule>
  </conditionalFormatting>
  <conditionalFormatting sqref="B46:C46">
    <cfRule type="expression" dxfId="148" priority="199" stopIfTrue="1">
      <formula>$A46=1</formula>
    </cfRule>
    <cfRule type="expression" dxfId="147" priority="200" stopIfTrue="1">
      <formula>OR($A46=0,$A46=2,$A46=3,$A46=4)</formula>
    </cfRule>
  </conditionalFormatting>
  <conditionalFormatting sqref="B48">
    <cfRule type="expression" dxfId="146" priority="197" stopIfTrue="1">
      <formula>$A48=1</formula>
    </cfRule>
    <cfRule type="expression" dxfId="145" priority="198" stopIfTrue="1">
      <formula>OR($A48=0,$A48=2,$A48=3,$A48=4)</formula>
    </cfRule>
  </conditionalFormatting>
  <conditionalFormatting sqref="C56">
    <cfRule type="expression" dxfId="144" priority="185" stopIfTrue="1">
      <formula>$A56=1</formula>
    </cfRule>
    <cfRule type="expression" dxfId="143" priority="186" stopIfTrue="1">
      <formula>OR($A56=0,$A56=2,$A56=3,$A56=4)</formula>
    </cfRule>
  </conditionalFormatting>
  <conditionalFormatting sqref="C48">
    <cfRule type="expression" dxfId="142" priority="193" stopIfTrue="1">
      <formula>$A48=1</formula>
    </cfRule>
    <cfRule type="expression" dxfId="141" priority="194" stopIfTrue="1">
      <formula>OR($A48=0,$A48=2,$A48=3,$A48=4)</formula>
    </cfRule>
  </conditionalFormatting>
  <conditionalFormatting sqref="C47">
    <cfRule type="expression" dxfId="140" priority="195" stopIfTrue="1">
      <formula>$A47=1</formula>
    </cfRule>
    <cfRule type="expression" dxfId="139" priority="196" stopIfTrue="1">
      <formula>OR($A47=0,$A47=2,$A47=3,$A47=4)</formula>
    </cfRule>
  </conditionalFormatting>
  <conditionalFormatting sqref="B60:C60">
    <cfRule type="expression" dxfId="138" priority="191" stopIfTrue="1">
      <formula>$A60=1</formula>
    </cfRule>
    <cfRule type="expression" dxfId="137" priority="192" stopIfTrue="1">
      <formula>OR($A60=0,$A60=2,$A60=3,$A60=4)</formula>
    </cfRule>
  </conditionalFormatting>
  <conditionalFormatting sqref="B56">
    <cfRule type="expression" dxfId="136" priority="189" stopIfTrue="1">
      <formula>$A56=1</formula>
    </cfRule>
    <cfRule type="expression" dxfId="135" priority="190" stopIfTrue="1">
      <formula>OR($A56=0,$A56=2,$A56=3,$A56=4)</formula>
    </cfRule>
  </conditionalFormatting>
  <conditionalFormatting sqref="B58">
    <cfRule type="expression" dxfId="134" priority="187" stopIfTrue="1">
      <formula>$A58=1</formula>
    </cfRule>
    <cfRule type="expression" dxfId="133" priority="188" stopIfTrue="1">
      <formula>OR($A58=0,$A58=2,$A58=3,$A58=4)</formula>
    </cfRule>
  </conditionalFormatting>
  <conditionalFormatting sqref="B57:C57">
    <cfRule type="expression" dxfId="132" priority="183" stopIfTrue="1">
      <formula>$A57=1</formula>
    </cfRule>
    <cfRule type="expression" dxfId="131" priority="184" stopIfTrue="1">
      <formula>OR($A57=0,$A57=2,$A57=3,$A57=4)</formula>
    </cfRule>
  </conditionalFormatting>
  <conditionalFormatting sqref="B59">
    <cfRule type="expression" dxfId="130" priority="181" stopIfTrue="1">
      <formula>$A59=1</formula>
    </cfRule>
    <cfRule type="expression" dxfId="129" priority="182" stopIfTrue="1">
      <formula>OR($A59=0,$A59=2,$A59=3,$A59=4)</formula>
    </cfRule>
  </conditionalFormatting>
  <conditionalFormatting sqref="C59">
    <cfRule type="expression" dxfId="128" priority="177" stopIfTrue="1">
      <formula>$A59=1</formula>
    </cfRule>
    <cfRule type="expression" dxfId="127" priority="178" stopIfTrue="1">
      <formula>OR($A59=0,$A59=2,$A59=3,$A59=4)</formula>
    </cfRule>
  </conditionalFormatting>
  <conditionalFormatting sqref="C58">
    <cfRule type="expression" dxfId="126" priority="179" stopIfTrue="1">
      <formula>$A58=1</formula>
    </cfRule>
    <cfRule type="expression" dxfId="125" priority="180" stopIfTrue="1">
      <formula>OR($A58=0,$A58=2,$A58=3,$A58=4)</formula>
    </cfRule>
  </conditionalFormatting>
  <conditionalFormatting sqref="G69:G70">
    <cfRule type="expression" dxfId="124" priority="158" stopIfTrue="1">
      <formula>$A69=1</formula>
    </cfRule>
    <cfRule type="expression" dxfId="123" priority="159" stopIfTrue="1">
      <formula>OR($A69=0,$A69=2,$A69=3,$A69=4)</formula>
    </cfRule>
    <cfRule type="expression" dxfId="122" priority="160" stopIfTrue="1">
      <formula>AND(TIPOORCAMENTO="Licitado",$A69&lt;&gt;"L",$A69&lt;&gt;-1)</formula>
    </cfRule>
  </conditionalFormatting>
  <conditionalFormatting sqref="E69:F70">
    <cfRule type="expression" dxfId="121" priority="161" stopIfTrue="1">
      <formula>$A69=1</formula>
    </cfRule>
    <cfRule type="expression" dxfId="120" priority="162" stopIfTrue="1">
      <formula>OR($A69=0,$A69=2,$A69=3,$A69=4)</formula>
    </cfRule>
  </conditionalFormatting>
  <conditionalFormatting sqref="B70:C70">
    <cfRule type="expression" dxfId="119" priority="153" stopIfTrue="1">
      <formula>$A70=1</formula>
    </cfRule>
    <cfRule type="expression" dxfId="118" priority="154" stopIfTrue="1">
      <formula>OR($A70=0,$A70=2,$A70=3,$A70=4)</formula>
    </cfRule>
  </conditionalFormatting>
  <conditionalFormatting sqref="B69">
    <cfRule type="expression" dxfId="117" priority="151" stopIfTrue="1">
      <formula>$A69=1</formula>
    </cfRule>
    <cfRule type="expression" dxfId="116" priority="152" stopIfTrue="1">
      <formula>OR($A69=0,$A69=2,$A69=3,$A69=4)</formula>
    </cfRule>
  </conditionalFormatting>
  <conditionalFormatting sqref="C69">
    <cfRule type="expression" dxfId="115" priority="149" stopIfTrue="1">
      <formula>$A69=1</formula>
    </cfRule>
    <cfRule type="expression" dxfId="114" priority="150" stopIfTrue="1">
      <formula>OR($A69=0,$A69=2,$A69=3,$A69=4)</formula>
    </cfRule>
  </conditionalFormatting>
  <conditionalFormatting sqref="B81:C81">
    <cfRule type="expression" dxfId="113" priority="147" stopIfTrue="1">
      <formula>$A81=1</formula>
    </cfRule>
    <cfRule type="expression" dxfId="112" priority="148" stopIfTrue="1">
      <formula>OR($A81=0,$A81=2,$A81=3,$A81=4)</formula>
    </cfRule>
  </conditionalFormatting>
  <conditionalFormatting sqref="B77">
    <cfRule type="expression" dxfId="111" priority="145" stopIfTrue="1">
      <formula>$A77=1</formula>
    </cfRule>
    <cfRule type="expression" dxfId="110" priority="146" stopIfTrue="1">
      <formula>OR($A77=0,$A77=2,$A77=3,$A77=4)</formula>
    </cfRule>
  </conditionalFormatting>
  <conditionalFormatting sqref="B79">
    <cfRule type="expression" dxfId="109" priority="143" stopIfTrue="1">
      <formula>$A79=1</formula>
    </cfRule>
    <cfRule type="expression" dxfId="108" priority="144" stopIfTrue="1">
      <formula>OR($A79=0,$A79=2,$A79=3,$A79=4)</formula>
    </cfRule>
  </conditionalFormatting>
  <conditionalFormatting sqref="B78:C78">
    <cfRule type="expression" dxfId="107" priority="139" stopIfTrue="1">
      <formula>$A78=1</formula>
    </cfRule>
    <cfRule type="expression" dxfId="106" priority="140" stopIfTrue="1">
      <formula>OR($A78=0,$A78=2,$A78=3,$A78=4)</formula>
    </cfRule>
  </conditionalFormatting>
  <conditionalFormatting sqref="B80">
    <cfRule type="expression" dxfId="105" priority="137" stopIfTrue="1">
      <formula>$A80=1</formula>
    </cfRule>
    <cfRule type="expression" dxfId="104" priority="138" stopIfTrue="1">
      <formula>OR($A80=0,$A80=2,$A80=3,$A80=4)</formula>
    </cfRule>
  </conditionalFormatting>
  <conditionalFormatting sqref="C77">
    <cfRule type="expression" dxfId="103" priority="141" stopIfTrue="1">
      <formula>$A77=1</formula>
    </cfRule>
    <cfRule type="expression" dxfId="102" priority="142" stopIfTrue="1">
      <formula>OR($A77=0,$A77=2,$A77=3,$A77=4)</formula>
    </cfRule>
  </conditionalFormatting>
  <conditionalFormatting sqref="C80">
    <cfRule type="expression" dxfId="101" priority="133" stopIfTrue="1">
      <formula>$A80=1</formula>
    </cfRule>
    <cfRule type="expression" dxfId="100" priority="134" stopIfTrue="1">
      <formula>OR($A80=0,$A80=2,$A80=3,$A80=4)</formula>
    </cfRule>
  </conditionalFormatting>
  <conditionalFormatting sqref="C79">
    <cfRule type="expression" dxfId="99" priority="135" stopIfTrue="1">
      <formula>$A79=1</formula>
    </cfRule>
    <cfRule type="expression" dxfId="98" priority="136" stopIfTrue="1">
      <formula>OR($A79=0,$A79=2,$A79=3,$A79=4)</formula>
    </cfRule>
  </conditionalFormatting>
  <conditionalFormatting sqref="B88">
    <cfRule type="expression" dxfId="97" priority="131" stopIfTrue="1">
      <formula>$A88=1</formula>
    </cfRule>
    <cfRule type="expression" dxfId="96" priority="132" stopIfTrue="1">
      <formula>OR($A88=0,$A88=2,$A88=3,$A88=4)</formula>
    </cfRule>
  </conditionalFormatting>
  <conditionalFormatting sqref="B90">
    <cfRule type="expression" dxfId="95" priority="129" stopIfTrue="1">
      <formula>$A90=1</formula>
    </cfRule>
    <cfRule type="expression" dxfId="94" priority="130" stopIfTrue="1">
      <formula>OR($A90=0,$A90=2,$A90=3,$A90=4)</formula>
    </cfRule>
  </conditionalFormatting>
  <conditionalFormatting sqref="B89:C89">
    <cfRule type="expression" dxfId="93" priority="125" stopIfTrue="1">
      <formula>$A89=1</formula>
    </cfRule>
    <cfRule type="expression" dxfId="92" priority="126" stopIfTrue="1">
      <formula>OR($A89=0,$A89=2,$A89=3,$A89=4)</formula>
    </cfRule>
  </conditionalFormatting>
  <conditionalFormatting sqref="B91">
    <cfRule type="expression" dxfId="91" priority="123" stopIfTrue="1">
      <formula>$A91=1</formula>
    </cfRule>
    <cfRule type="expression" dxfId="90" priority="124" stopIfTrue="1">
      <formula>OR($A91=0,$A91=2,$A91=3,$A91=4)</formula>
    </cfRule>
  </conditionalFormatting>
  <conditionalFormatting sqref="C88">
    <cfRule type="expression" dxfId="89" priority="127" stopIfTrue="1">
      <formula>$A88=1</formula>
    </cfRule>
    <cfRule type="expression" dxfId="88" priority="128" stopIfTrue="1">
      <formula>OR($A88=0,$A88=2,$A88=3,$A88=4)</formula>
    </cfRule>
  </conditionalFormatting>
  <conditionalFormatting sqref="C91">
    <cfRule type="expression" dxfId="87" priority="119" stopIfTrue="1">
      <formula>$A91=1</formula>
    </cfRule>
    <cfRule type="expression" dxfId="86" priority="120" stopIfTrue="1">
      <formula>OR($A91=0,$A91=2,$A91=3,$A91=4)</formula>
    </cfRule>
  </conditionalFormatting>
  <conditionalFormatting sqref="C90">
    <cfRule type="expression" dxfId="85" priority="121" stopIfTrue="1">
      <formula>$A90=1</formula>
    </cfRule>
    <cfRule type="expression" dxfId="84" priority="122" stopIfTrue="1">
      <formula>OR($A90=0,$A90=2,$A90=3,$A90=4)</formula>
    </cfRule>
  </conditionalFormatting>
  <conditionalFormatting sqref="G94:G95">
    <cfRule type="expression" dxfId="83" priority="114" stopIfTrue="1">
      <formula>$A94=1</formula>
    </cfRule>
    <cfRule type="expression" dxfId="82" priority="115" stopIfTrue="1">
      <formula>OR($A94=0,$A94=2,$A94=3,$A94=4)</formula>
    </cfRule>
    <cfRule type="expression" dxfId="81" priority="116" stopIfTrue="1">
      <formula>AND(TIPOORCAMENTO="Licitado",$A94&lt;&gt;"L",$A94&lt;&gt;-1)</formula>
    </cfRule>
  </conditionalFormatting>
  <conditionalFormatting sqref="B94:C95">
    <cfRule type="expression" dxfId="80" priority="117" stopIfTrue="1">
      <formula>$A94=1</formula>
    </cfRule>
    <cfRule type="expression" dxfId="79" priority="118" stopIfTrue="1">
      <formula>OR($A94=0,$A94=2,$A94=3,$A94=4)</formula>
    </cfRule>
  </conditionalFormatting>
  <conditionalFormatting sqref="G22:G23">
    <cfRule type="expression" dxfId="78" priority="106" stopIfTrue="1">
      <formula>$A22=1</formula>
    </cfRule>
    <cfRule type="expression" dxfId="77" priority="107" stopIfTrue="1">
      <formula>OR($A22=0,$A22=2,$A22=3,$A22=4)</formula>
    </cfRule>
    <cfRule type="expression" dxfId="76" priority="108" stopIfTrue="1">
      <formula>AND(TIPOORCAMENTO="Licitado",$A22&lt;&gt;"L",$A22&lt;&gt;-1)</formula>
    </cfRule>
  </conditionalFormatting>
  <conditionalFormatting sqref="E22:F23">
    <cfRule type="expression" dxfId="75" priority="109" stopIfTrue="1">
      <formula>$A22=1</formula>
    </cfRule>
    <cfRule type="expression" dxfId="74" priority="110" stopIfTrue="1">
      <formula>OR($A22=0,$A22=2,$A22=3,$A22=4)</formula>
    </cfRule>
  </conditionalFormatting>
  <conditionalFormatting sqref="B22:C22">
    <cfRule type="expression" dxfId="73" priority="101" stopIfTrue="1">
      <formula>$A22=1</formula>
    </cfRule>
    <cfRule type="expression" dxfId="72" priority="102" stopIfTrue="1">
      <formula>OR($A22=0,$A22=2,$A22=3,$A22=4)</formula>
    </cfRule>
  </conditionalFormatting>
  <conditionalFormatting sqref="B23:C23">
    <cfRule type="expression" dxfId="71" priority="99" stopIfTrue="1">
      <formula>$A23=1</formula>
    </cfRule>
    <cfRule type="expression" dxfId="70" priority="100" stopIfTrue="1">
      <formula>OR($A23=0,$A23=2,$A23=3,$A23=4)</formula>
    </cfRule>
  </conditionalFormatting>
  <conditionalFormatting sqref="G15">
    <cfRule type="expression" dxfId="69" priority="94" stopIfTrue="1">
      <formula>$A15=1</formula>
    </cfRule>
    <cfRule type="expression" dxfId="68" priority="95" stopIfTrue="1">
      <formula>OR($A15=0,$A15=2,$A15=3,$A15=4)</formula>
    </cfRule>
    <cfRule type="expression" dxfId="67" priority="96" stopIfTrue="1">
      <formula>AND(TIPOORCAMENTO="Licitado",$A15&lt;&gt;"L",$A15&lt;&gt;-1)</formula>
    </cfRule>
  </conditionalFormatting>
  <conditionalFormatting sqref="E15:F15">
    <cfRule type="expression" dxfId="66" priority="97" stopIfTrue="1">
      <formula>$A15=1</formula>
    </cfRule>
    <cfRule type="expression" dxfId="65" priority="98" stopIfTrue="1">
      <formula>OR($A15=0,$A15=2,$A15=3,$A15=4)</formula>
    </cfRule>
  </conditionalFormatting>
  <conditionalFormatting sqref="G21">
    <cfRule type="expression" dxfId="64" priority="86" stopIfTrue="1">
      <formula>$A21=1</formula>
    </cfRule>
    <cfRule type="expression" dxfId="63" priority="87" stopIfTrue="1">
      <formula>OR($A21=0,$A21=2,$A21=3,$A21=4)</formula>
    </cfRule>
    <cfRule type="expression" dxfId="62" priority="88" stopIfTrue="1">
      <formula>AND(TIPOORCAMENTO="Licitado",$A21&lt;&gt;"L",$A21&lt;&gt;-1)</formula>
    </cfRule>
  </conditionalFormatting>
  <conditionalFormatting sqref="E21:F21">
    <cfRule type="expression" dxfId="61" priority="89" stopIfTrue="1">
      <formula>$A21=1</formula>
    </cfRule>
    <cfRule type="expression" dxfId="60" priority="90" stopIfTrue="1">
      <formula>OR($A21=0,$A21=2,$A21=3,$A21=4)</formula>
    </cfRule>
  </conditionalFormatting>
  <conditionalFormatting sqref="B15:C15">
    <cfRule type="expression" dxfId="59" priority="81" stopIfTrue="1">
      <formula>$A15=1</formula>
    </cfRule>
    <cfRule type="expression" dxfId="58" priority="82" stopIfTrue="1">
      <formula>OR($A15=0,$A15=2,$A15=3,$A15=4)</formula>
    </cfRule>
  </conditionalFormatting>
  <conditionalFormatting sqref="B21:C21">
    <cfRule type="expression" dxfId="57" priority="79" stopIfTrue="1">
      <formula>$A21=1</formula>
    </cfRule>
    <cfRule type="expression" dxfId="56" priority="80" stopIfTrue="1">
      <formula>OR($A21=0,$A21=2,$A21=3,$A21=4)</formula>
    </cfRule>
  </conditionalFormatting>
  <conditionalFormatting sqref="G13">
    <cfRule type="expression" dxfId="55" priority="74" stopIfTrue="1">
      <formula>$A13=1</formula>
    </cfRule>
    <cfRule type="expression" dxfId="54" priority="75" stopIfTrue="1">
      <formula>OR($A13=0,$A13=2,$A13=3,$A13=4)</formula>
    </cfRule>
    <cfRule type="expression" dxfId="53" priority="76" stopIfTrue="1">
      <formula>AND(TIPOORCAMENTO="Licitado",$A13&lt;&gt;"L",$A13&lt;&gt;-1)</formula>
    </cfRule>
  </conditionalFormatting>
  <conditionalFormatting sqref="B13:C13">
    <cfRule type="expression" dxfId="52" priority="77" stopIfTrue="1">
      <formula>$A13=1</formula>
    </cfRule>
    <cfRule type="expression" dxfId="51" priority="78" stopIfTrue="1">
      <formula>OR($A13=0,$A13=2,$A13=3,$A13=4)</formula>
    </cfRule>
  </conditionalFormatting>
  <conditionalFormatting sqref="G29">
    <cfRule type="expression" dxfId="50" priority="66" stopIfTrue="1">
      <formula>$A29=1</formula>
    </cfRule>
    <cfRule type="expression" dxfId="49" priority="67" stopIfTrue="1">
      <formula>OR($A29=0,$A29=2,$A29=3,$A29=4)</formula>
    </cfRule>
    <cfRule type="expression" dxfId="48" priority="68" stopIfTrue="1">
      <formula>AND(TIPOORCAMENTO="Licitado",$A29&lt;&gt;"L",$A29&lt;&gt;-1)</formula>
    </cfRule>
  </conditionalFormatting>
  <conditionalFormatting sqref="B29">
    <cfRule type="expression" dxfId="47" priority="69" stopIfTrue="1">
      <formula>$A29=1</formula>
    </cfRule>
    <cfRule type="expression" dxfId="46" priority="70" stopIfTrue="1">
      <formula>OR($A29=0,$A29=2,$A29=3,$A29=4)</formula>
    </cfRule>
  </conditionalFormatting>
  <conditionalFormatting sqref="C29">
    <cfRule type="expression" dxfId="45" priority="61" stopIfTrue="1">
      <formula>$A29=1</formula>
    </cfRule>
    <cfRule type="expression" dxfId="44" priority="62" stopIfTrue="1">
      <formula>OR($A29=0,$A29=2,$A29=3,$A29=4)</formula>
    </cfRule>
  </conditionalFormatting>
  <conditionalFormatting sqref="G51">
    <cfRule type="expression" dxfId="43" priority="56" stopIfTrue="1">
      <formula>$A51=1</formula>
    </cfRule>
    <cfRule type="expression" dxfId="42" priority="57" stopIfTrue="1">
      <formula>OR($A51=0,$A51=2,$A51=3,$A51=4)</formula>
    </cfRule>
    <cfRule type="expression" dxfId="41" priority="58" stopIfTrue="1">
      <formula>AND(TIPOORCAMENTO="Licitado",$A51&lt;&gt;"L",$A51&lt;&gt;-1)</formula>
    </cfRule>
  </conditionalFormatting>
  <conditionalFormatting sqref="B51:C51">
    <cfRule type="expression" dxfId="40" priority="59" stopIfTrue="1">
      <formula>$A51=1</formula>
    </cfRule>
    <cfRule type="expression" dxfId="39" priority="60" stopIfTrue="1">
      <formula>OR($A51=0,$A51=2,$A51=3,$A51=4)</formula>
    </cfRule>
  </conditionalFormatting>
  <conditionalFormatting sqref="G30">
    <cfRule type="expression" dxfId="38" priority="48" stopIfTrue="1">
      <formula>$A30=1</formula>
    </cfRule>
    <cfRule type="expression" dxfId="37" priority="49" stopIfTrue="1">
      <formula>OR($A30=0,$A30=2,$A30=3,$A30=4)</formula>
    </cfRule>
    <cfRule type="expression" dxfId="36" priority="50" stopIfTrue="1">
      <formula>AND(TIPOORCAMENTO="Licitado",$A30&lt;&gt;"L",$A30&lt;&gt;-1)</formula>
    </cfRule>
  </conditionalFormatting>
  <conditionalFormatting sqref="E30:F30">
    <cfRule type="expression" dxfId="35" priority="51" stopIfTrue="1">
      <formula>$A30=1</formula>
    </cfRule>
    <cfRule type="expression" dxfId="34" priority="52" stopIfTrue="1">
      <formula>OR($A30=0,$A30=2,$A30=3,$A30=4)</formula>
    </cfRule>
  </conditionalFormatting>
  <conditionalFormatting sqref="G42">
    <cfRule type="expression" dxfId="33" priority="40" stopIfTrue="1">
      <formula>$A42=1</formula>
    </cfRule>
    <cfRule type="expression" dxfId="32" priority="41" stopIfTrue="1">
      <formula>OR($A42=0,$A42=2,$A42=3,$A42=4)</formula>
    </cfRule>
    <cfRule type="expression" dxfId="31" priority="42" stopIfTrue="1">
      <formula>AND(TIPOORCAMENTO="Licitado",$A42&lt;&gt;"L",$A42&lt;&gt;-1)</formula>
    </cfRule>
  </conditionalFormatting>
  <conditionalFormatting sqref="E42:F42">
    <cfRule type="expression" dxfId="30" priority="43" stopIfTrue="1">
      <formula>$A42=1</formula>
    </cfRule>
    <cfRule type="expression" dxfId="29" priority="44" stopIfTrue="1">
      <formula>OR($A42=0,$A42=2,$A42=3,$A42=4)</formula>
    </cfRule>
  </conditionalFormatting>
  <conditionalFormatting sqref="G53">
    <cfRule type="expression" dxfId="28" priority="32" stopIfTrue="1">
      <formula>$A53=1</formula>
    </cfRule>
    <cfRule type="expression" dxfId="27" priority="33" stopIfTrue="1">
      <formula>OR($A53=0,$A53=2,$A53=3,$A53=4)</formula>
    </cfRule>
    <cfRule type="expression" dxfId="26" priority="34" stopIfTrue="1">
      <formula>AND(TIPOORCAMENTO="Licitado",$A53&lt;&gt;"L",$A53&lt;&gt;-1)</formula>
    </cfRule>
  </conditionalFormatting>
  <conditionalFormatting sqref="E53:F53">
    <cfRule type="expression" dxfId="25" priority="35" stopIfTrue="1">
      <formula>$A53=1</formula>
    </cfRule>
    <cfRule type="expression" dxfId="24" priority="36" stopIfTrue="1">
      <formula>OR($A53=0,$A53=2,$A53=3,$A53=4)</formula>
    </cfRule>
  </conditionalFormatting>
  <conditionalFormatting sqref="G74">
    <cfRule type="expression" dxfId="23" priority="24" stopIfTrue="1">
      <formula>$A74=1</formula>
    </cfRule>
    <cfRule type="expression" dxfId="22" priority="25" stopIfTrue="1">
      <formula>OR($A74=0,$A74=2,$A74=3,$A74=4)</formula>
    </cfRule>
    <cfRule type="expression" dxfId="21" priority="26" stopIfTrue="1">
      <formula>AND(TIPOORCAMENTO="Licitado",$A74&lt;&gt;"L",$A74&lt;&gt;-1)</formula>
    </cfRule>
  </conditionalFormatting>
  <conditionalFormatting sqref="E74:F74">
    <cfRule type="expression" dxfId="20" priority="27" stopIfTrue="1">
      <formula>$A74=1</formula>
    </cfRule>
    <cfRule type="expression" dxfId="19" priority="28" stopIfTrue="1">
      <formula>OR($A74=0,$A74=2,$A74=3,$A74=4)</formula>
    </cfRule>
  </conditionalFormatting>
  <conditionalFormatting sqref="G85">
    <cfRule type="expression" dxfId="18" priority="16" stopIfTrue="1">
      <formula>$A85=1</formula>
    </cfRule>
    <cfRule type="expression" dxfId="17" priority="17" stopIfTrue="1">
      <formula>OR($A85=0,$A85=2,$A85=3,$A85=4)</formula>
    </cfRule>
    <cfRule type="expression" dxfId="16" priority="18" stopIfTrue="1">
      <formula>AND(TIPOORCAMENTO="Licitado",$A85&lt;&gt;"L",$A85&lt;&gt;-1)</formula>
    </cfRule>
  </conditionalFormatting>
  <conditionalFormatting sqref="E85:F85">
    <cfRule type="expression" dxfId="15" priority="19" stopIfTrue="1">
      <formula>$A85=1</formula>
    </cfRule>
    <cfRule type="expression" dxfId="14" priority="20" stopIfTrue="1">
      <formula>OR($A85=0,$A85=2,$A85=3,$A85=4)</formula>
    </cfRule>
  </conditionalFormatting>
  <conditionalFormatting sqref="B30:C30">
    <cfRule type="expression" dxfId="13" priority="11" stopIfTrue="1">
      <formula>$A30=1</formula>
    </cfRule>
    <cfRule type="expression" dxfId="12" priority="12" stopIfTrue="1">
      <formula>OR($A30=0,$A30=2,$A30=3,$A30=4)</formula>
    </cfRule>
  </conditionalFormatting>
  <conditionalFormatting sqref="B42:C42">
    <cfRule type="expression" dxfId="11" priority="9" stopIfTrue="1">
      <formula>$A42=1</formula>
    </cfRule>
    <cfRule type="expression" dxfId="10" priority="10" stopIfTrue="1">
      <formula>OR($A42=0,$A42=2,$A42=3,$A42=4)</formula>
    </cfRule>
  </conditionalFormatting>
  <conditionalFormatting sqref="B53:C53">
    <cfRule type="expression" dxfId="9" priority="7" stopIfTrue="1">
      <formula>$A53=1</formula>
    </cfRule>
    <cfRule type="expression" dxfId="8" priority="8" stopIfTrue="1">
      <formula>OR($A53=0,$A53=2,$A53=3,$A53=4)</formula>
    </cfRule>
  </conditionalFormatting>
  <conditionalFormatting sqref="B74:C74">
    <cfRule type="expression" dxfId="7" priority="5" stopIfTrue="1">
      <formula>$A74=1</formula>
    </cfRule>
    <cfRule type="expression" dxfId="6" priority="6" stopIfTrue="1">
      <formula>OR($A74=0,$A74=2,$A74=3,$A74=4)</formula>
    </cfRule>
  </conditionalFormatting>
  <conditionalFormatting sqref="B85:C85">
    <cfRule type="expression" dxfId="5" priority="3" stopIfTrue="1">
      <formula>$A85=1</formula>
    </cfRule>
    <cfRule type="expression" dxfId="4" priority="4" stopIfTrue="1">
      <formula>OR($A85=0,$A85=2,$A85=3,$A85=4)</formula>
    </cfRule>
  </conditionalFormatting>
  <conditionalFormatting sqref="E45:F49">
    <cfRule type="expression" dxfId="3" priority="329" stopIfTrue="1">
      <formula>$A44=1</formula>
    </cfRule>
    <cfRule type="expression" dxfId="2" priority="330" stopIfTrue="1">
      <formula>OR($A44=0,$A44=2,$A44=3,$A44=4)</formula>
    </cfRule>
  </conditionalFormatting>
  <conditionalFormatting sqref="E44:F44">
    <cfRule type="expression" dxfId="1" priority="1" stopIfTrue="1">
      <formula>$A44=1</formula>
    </cfRule>
    <cfRule type="expression" dxfId="0" priority="2" stopIfTrue="1">
      <formula>OR($A44=0,$A44=2,$A44=3,$A44=4)</formula>
    </cfRule>
  </conditionalFormatting>
  <dataValidations count="4">
    <dataValidation allowBlank="1" showInputMessage="1" showErrorMessage="1" prompt="Para Orçamento Proposto, o Preço Unitário é resultado do produto do Custo Unitário pelo BDI._x000a_Para Orçamento Licitado, deve ser preenchido na Coluna AL." sqref="H3:H95"/>
    <dataValidation type="list" allowBlank="1" sqref="B3:B95">
      <formula1>"SINAPI,SINAPI-I,SICRO,Composição,Cotação"</formula1>
      <formula2>0</formula2>
    </dataValidation>
    <dataValidation type="decimal" operator="greaterThan" allowBlank="1" showErrorMessage="1" error="Apenas números decimais maiores que zero." sqref="G3:G95">
      <formula1>0</formula1>
      <formula2>0</formula2>
    </dataValidation>
    <dataValidation allowBlank="1" showInputMessage="1" showErrorMessage="1" prompt="A entrada de quantidades é feita na coluna AJ se acompanhamento por BM, ou na aba &quot;Memória de Cálculo/PLQ&quot; se acompanhamento por PLE." sqref="F3:F95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Fink</dc:creator>
  <cp:lastModifiedBy>User</cp:lastModifiedBy>
  <dcterms:created xsi:type="dcterms:W3CDTF">2023-06-30T15:44:13Z</dcterms:created>
  <dcterms:modified xsi:type="dcterms:W3CDTF">2023-06-30T17:35:55Z</dcterms:modified>
</cp:coreProperties>
</file>